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3_Proyectos/0,7 Estatal E282-23/10- JUSTIFICACION FINAL/Herr_web/00 Material de apoyo (web)/"/>
    </mc:Choice>
  </mc:AlternateContent>
  <xr:revisionPtr revIDLastSave="530" documentId="8_{B1994416-8EEA-4290-A73A-C0B4FE2E9552}" xr6:coauthVersionLast="47" xr6:coauthVersionMax="47" xr10:uidLastSave="{854E8C78-4684-4949-8BBB-A4D31B2CD82E}"/>
  <bookViews>
    <workbookView xWindow="-110" yWindow="-110" windowWidth="19420" windowHeight="10300" xr2:uid="{6DF37D3F-81FF-4911-A530-35E961FF23E6}"/>
  </bookViews>
  <sheets>
    <sheet name="CALCULO LIM.SAL" sheetId="1" r:id="rId1"/>
    <sheet name="COMPROBACION MINIST" sheetId="2" r:id="rId2"/>
    <sheet name="EQUIV CONV COLECT" sheetId="3" r:id="rId3"/>
  </sheets>
  <definedNames>
    <definedName name="_xlnm.Print_Area" localSheetId="1">'COMPROBACION MINIST'!$A$9:$P$20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E12" i="2"/>
  <c r="G16" i="2"/>
  <c r="G15" i="2"/>
  <c r="G14" i="2"/>
  <c r="G13" i="2"/>
  <c r="G12" i="2"/>
  <c r="I12" i="2"/>
  <c r="I45" i="1"/>
  <c r="M16" i="2"/>
  <c r="O16" i="2" s="1"/>
  <c r="G42" i="1"/>
  <c r="J42" i="1" s="1"/>
  <c r="C16" i="2"/>
  <c r="D16" i="2" s="1"/>
  <c r="C15" i="2"/>
  <c r="D15" i="2" s="1"/>
  <c r="C14" i="2"/>
  <c r="D14" i="2" s="1"/>
  <c r="C13" i="2"/>
  <c r="D13" i="2" s="1"/>
  <c r="C12" i="2"/>
  <c r="D12" i="2" s="1"/>
  <c r="I32" i="1"/>
  <c r="I35" i="1" s="1"/>
  <c r="C32" i="1"/>
  <c r="G28" i="1"/>
  <c r="E19" i="1"/>
  <c r="H19" i="1" s="1"/>
  <c r="I19" i="1" s="1"/>
  <c r="D19" i="1"/>
  <c r="F19" i="1" s="1"/>
  <c r="G19" i="1" s="1"/>
  <c r="E18" i="1"/>
  <c r="H18" i="1" s="1"/>
  <c r="I18" i="1" s="1"/>
  <c r="D18" i="1"/>
  <c r="F18" i="1" s="1"/>
  <c r="G18" i="1" s="1"/>
  <c r="E17" i="1"/>
  <c r="H17" i="1" s="1"/>
  <c r="I17" i="1" s="1"/>
  <c r="D17" i="1"/>
  <c r="F17" i="1" s="1"/>
  <c r="G17" i="1" s="1"/>
  <c r="E16" i="1"/>
  <c r="H16" i="1" s="1"/>
  <c r="I16" i="1" s="1"/>
  <c r="D16" i="1"/>
  <c r="F16" i="1" s="1"/>
  <c r="G16" i="1" s="1"/>
  <c r="C30" i="1" s="1"/>
  <c r="E15" i="1"/>
  <c r="H15" i="1" s="1"/>
  <c r="I15" i="1" s="1"/>
  <c r="D15" i="1"/>
  <c r="F15" i="1" s="1"/>
  <c r="G15" i="1" s="1"/>
  <c r="G10" i="1"/>
  <c r="M13" i="2" l="1"/>
  <c r="O13" i="2" s="1"/>
  <c r="P13" i="2" s="1"/>
  <c r="M14" i="2"/>
  <c r="O14" i="2" s="1"/>
  <c r="P14" i="2" s="1"/>
  <c r="M12" i="2"/>
  <c r="O12" i="2" s="1"/>
  <c r="P12" i="2" s="1"/>
  <c r="Q12" i="2" s="1"/>
  <c r="M15" i="2"/>
  <c r="O15" i="2" s="1"/>
  <c r="P15" i="2" s="1"/>
  <c r="H42" i="1"/>
  <c r="L42" i="1" s="1"/>
  <c r="N45" i="1" s="1"/>
  <c r="C45" i="1" s="1"/>
  <c r="P16" i="2"/>
  <c r="Q16" i="2" s="1"/>
  <c r="J28" i="1"/>
  <c r="D45" i="1" l="1"/>
  <c r="E45" i="1"/>
  <c r="F45" i="1"/>
  <c r="J45" i="1"/>
  <c r="Q13" i="2"/>
  <c r="Q15" i="2"/>
  <c r="Q14" i="2"/>
  <c r="H28" i="1"/>
  <c r="L28" i="1" s="1"/>
  <c r="J32" i="1"/>
  <c r="F32" i="1"/>
  <c r="M32" i="1"/>
  <c r="E32" i="1"/>
  <c r="D32" i="1"/>
  <c r="K32" i="1"/>
  <c r="H45" i="1" l="1"/>
  <c r="H32" i="1"/>
  <c r="G32" i="1"/>
  <c r="L32" i="1" l="1"/>
  <c r="N35" i="1" s="1"/>
  <c r="G45" i="1"/>
  <c r="L45" i="1" s="1"/>
  <c r="M45" i="1" l="1"/>
  <c r="D35" i="1"/>
  <c r="C35" i="1"/>
  <c r="M35" i="1"/>
  <c r="F35" i="1"/>
  <c r="J35" i="1"/>
  <c r="H35" i="1" s="1"/>
  <c r="E35" i="1"/>
  <c r="I16" i="2" l="1"/>
  <c r="J16" i="2" s="1"/>
  <c r="K16" i="2" s="1"/>
  <c r="I13" i="2"/>
  <c r="I14" i="2"/>
  <c r="G35" i="1"/>
  <c r="L35" i="1" s="1"/>
  <c r="I15" i="2" l="1"/>
  <c r="J15" i="2" s="1"/>
  <c r="K15" i="2" s="1"/>
  <c r="J13" i="2"/>
  <c r="K13" i="2" s="1"/>
  <c r="J14" i="2"/>
  <c r="K14" i="2" s="1"/>
  <c r="J12" i="2"/>
  <c r="K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G15" authorId="0" shapeId="0" xr:uid="{8F9A3E6D-5F3E-4A8B-AC6B-22131A7E363A}">
      <text>
        <r>
          <rPr>
            <b/>
            <sz val="9"/>
            <color indexed="81"/>
            <rFont val="Tahoma"/>
            <family val="2"/>
          </rPr>
          <t>FNA Clara Cuenca: 
CELDA ROJA: Aplicar el porcentaje resultante en celda A21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<sst xmlns="http://schemas.openxmlformats.org/spreadsheetml/2006/main" count="114" uniqueCount="75">
  <si>
    <t>Nº HORAS/SEM</t>
  </si>
  <si>
    <t>GRUPO DE COTIZACIÓN</t>
  </si>
  <si>
    <t xml:space="preserve">NUMERO DE PAGAS </t>
  </si>
  <si>
    <t>BRUTO</t>
  </si>
  <si>
    <t>COSTE TOTAL-MES</t>
  </si>
  <si>
    <t>BRUTO ANUAL</t>
  </si>
  <si>
    <t>LIMITE BRUTO MES/14 PAGAS/40 HORAS</t>
  </si>
  <si>
    <t>LIMITE BRUTO MES/12 PAGAS/40 HORAS</t>
  </si>
  <si>
    <t>% A APLICAR LIMITE 14 PAGAS</t>
  </si>
  <si>
    <t>% A APLICAR LIMITE 12 PAGAS</t>
  </si>
  <si>
    <t>GRUPO 1</t>
  </si>
  <si>
    <t>GRUPO II</t>
  </si>
  <si>
    <t>GRUPO III</t>
  </si>
  <si>
    <t>GRUPO IV</t>
  </si>
  <si>
    <t>JORNADA SEMANAL HORAS (Contrato/Imputada)</t>
  </si>
  <si>
    <t>RETENCIÓN IRPF 1</t>
  </si>
  <si>
    <t>SEG. SOCIAL TRABAJADOR 2</t>
  </si>
  <si>
    <t>SUELDO NETO 3</t>
  </si>
  <si>
    <t>SUELDO BRUTO 1+2+3 A</t>
  </si>
  <si>
    <t>CUOTAS S.SOCIAL EMPRESA B</t>
  </si>
  <si>
    <t>% APLICADO SOBRE BASE</t>
  </si>
  <si>
    <t>BASE DE COTIZACIÓN (especificar)</t>
  </si>
  <si>
    <t>BONIFICACIÓN CUOTAS S.SOCIAL C</t>
  </si>
  <si>
    <t>COSTE TOTAL MENSUAL A+B+C</t>
  </si>
  <si>
    <t>CALCULO  PROPORC EXTRA</t>
  </si>
  <si>
    <t>IMPORTE TOTAL A IMPUTAR</t>
  </si>
  <si>
    <t>GRUPO 0</t>
  </si>
  <si>
    <t>GRUPO I</t>
  </si>
  <si>
    <t>COSTES MENSUALES DEL TRABAJADOR/A</t>
  </si>
  <si>
    <t>% A APLICAR X CONCEPTO NOMINA</t>
  </si>
  <si>
    <t>RELLENAR SIEMPRE CELDAS EN COLOR AMARILLO</t>
  </si>
  <si>
    <t>Sueldo máximo
mes</t>
  </si>
  <si>
    <t>Seguridad 
Social</t>
  </si>
  <si>
    <t>14 pagas
40 h/semana</t>
  </si>
  <si>
    <t>GRUPO 2</t>
  </si>
  <si>
    <t>GRUPO 3</t>
  </si>
  <si>
    <t>GRUPO 4</t>
  </si>
  <si>
    <t>*ESTOS DATOS SE TRASPASAN AL ANEXO III-B DEL TRABAJADOR- JUSTIFICACIÓN 0,7</t>
  </si>
  <si>
    <t>CALCULOS LIMITE SALARIAL 282-23</t>
  </si>
  <si>
    <t>RELLENAR SOLO LAS  CELDAS EN COLOR AMARILLO</t>
  </si>
  <si>
    <t>DATOS TRABAJADOR/A SEGÚN CONTRATO Y COSTE MENSUAL</t>
  </si>
  <si>
    <t>SEG SOC EMPRESA</t>
  </si>
  <si>
    <t>TABLA PARA CALCULAR EL LIMITE SALARIAL - EXPTE 282-23</t>
  </si>
  <si>
    <t>IMPORTE TOTAL A IMPUTAR / MES</t>
  </si>
  <si>
    <r>
      <rPr>
        <b/>
        <sz val="22"/>
        <rFont val="Calibri"/>
        <family val="2"/>
        <scheme val="minor"/>
      </rPr>
      <t xml:space="preserve">¿COMO INTERPRETAR EL RESULTADO DE LAS COLUMNAS  </t>
    </r>
    <r>
      <rPr>
        <b/>
        <sz val="22"/>
        <color rgb="FF00B050"/>
        <rFont val="Calibri"/>
        <family val="2"/>
        <scheme val="minor"/>
      </rPr>
      <t>"% A APLICAR"?</t>
    </r>
    <r>
      <rPr>
        <b/>
        <sz val="22"/>
        <rFont val="Calibri"/>
        <family val="2"/>
        <scheme val="minor"/>
      </rPr>
      <t xml:space="preserve">   </t>
    </r>
    <r>
      <rPr>
        <sz val="22"/>
        <rFont val="Calibri"/>
        <family val="2"/>
        <scheme val="minor"/>
      </rPr>
      <t xml:space="preserve">         </t>
    </r>
    <r>
      <rPr>
        <sz val="18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</t>
    </r>
  </si>
  <si>
    <r>
      <t xml:space="preserve">1) </t>
    </r>
    <r>
      <rPr>
        <b/>
        <sz val="18"/>
        <color rgb="FFFF0000"/>
        <rFont val="Calibri"/>
        <family val="2"/>
        <scheme val="minor"/>
      </rPr>
      <t>SI LA CELDA SE CAMBIA Y SE MARCA EN ROJO</t>
    </r>
    <r>
      <rPr>
        <sz val="18"/>
        <rFont val="Calibri"/>
        <family val="2"/>
        <scheme val="minor"/>
      </rPr>
      <t xml:space="preserve"> QUIERE DECIR QUE SE </t>
    </r>
    <r>
      <rPr>
        <sz val="18"/>
        <color rgb="FFFF0000"/>
        <rFont val="Calibri"/>
        <family val="2"/>
        <scheme val="minor"/>
      </rPr>
      <t>SUPERA EL LIMITE ADMISIBLE</t>
    </r>
    <r>
      <rPr>
        <sz val="18"/>
        <rFont val="Calibri"/>
        <family val="2"/>
        <scheme val="minor"/>
      </rPr>
      <t xml:space="preserve"> POR LO QUE EL % QUE SALE AUTOMATICAMENTE SE DEBE PONER EN LA CELDA QUE SE INDICA EN LA SIGUIENTE TABLA.                                                                                                                                                             </t>
    </r>
  </si>
  <si>
    <r>
      <t xml:space="preserve">2) </t>
    </r>
    <r>
      <rPr>
        <b/>
        <sz val="18"/>
        <color rgb="FF0070C0"/>
        <rFont val="Calibri"/>
        <family val="2"/>
        <scheme val="minor"/>
      </rPr>
      <t>SI LA CELDA SALE ESTA BLANCO</t>
    </r>
    <r>
      <rPr>
        <sz val="18"/>
        <color rgb="FF0070C0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(% SUPERIOR AL 100) </t>
    </r>
    <r>
      <rPr>
        <sz val="18"/>
        <color rgb="FF0070C0"/>
        <rFont val="Calibri"/>
        <family val="2"/>
        <scheme val="minor"/>
      </rPr>
      <t xml:space="preserve">EL PORCENTAJE ADMISIBLE ES EL 100% </t>
    </r>
    <r>
      <rPr>
        <sz val="18"/>
        <rFont val="Calibri"/>
        <family val="2"/>
        <scheme val="minor"/>
      </rPr>
      <t>(QUIERE DECIR QUE NO SUPERA LIMITE).</t>
    </r>
  </si>
  <si>
    <t>SUPERA EL LIMITE SALARIAL</t>
  </si>
  <si>
    <t>PORCENTAJE A APLICAR (RESULTADO TABLA ANTERIOR COLUMNA "% A APLICAR")</t>
  </si>
  <si>
    <t>DATOS COSTES SALARIALES MES DEL TRABAJADOR/A  ---&gt;</t>
  </si>
  <si>
    <r>
      <t xml:space="preserve">DATOS COSTES SALARIALES MES TRABAJADOR/A </t>
    </r>
    <r>
      <rPr>
        <b/>
        <sz val="18"/>
        <color theme="1"/>
        <rFont val="Calibri"/>
        <family val="2"/>
        <scheme val="minor"/>
      </rPr>
      <t>---&gt;</t>
    </r>
  </si>
  <si>
    <t>Resultado automático: límite a aplicable</t>
  </si>
  <si>
    <t>NO SUPERA EL LIMITE SALARIAL  (Se admite el 100% del coste salarial)</t>
  </si>
  <si>
    <t>LIMITE  14 PAGAS</t>
  </si>
  <si>
    <t>LIMITE   12 PAGAS</t>
  </si>
  <si>
    <t>14 PAGAS</t>
  </si>
  <si>
    <t>12 PAGAS</t>
  </si>
  <si>
    <t>Sueldo bruto</t>
  </si>
  <si>
    <t>COSTE TOTAL MÁXIMO ADMITIDO /MES</t>
  </si>
  <si>
    <t>Nº horas imputadas /mes</t>
  </si>
  <si>
    <t>Máximo admitido mes para las horas imputadas</t>
  </si>
  <si>
    <t>Coste total maximo admitido anual</t>
  </si>
  <si>
    <t>Seguridad 
Social max mes</t>
  </si>
  <si>
    <t>Coste total máximo admitido anual</t>
  </si>
  <si>
    <t>Sueldo bruto máximo
mes</t>
  </si>
  <si>
    <t>COSTE TOTAL MÁXIMO ADMITIDO / MES</t>
  </si>
  <si>
    <t>LIMTE SALARIAL ESTABLECIDO EN LA CONVOCTORIA - BRUTO ANUAL</t>
  </si>
  <si>
    <t>RETRIBUCIONES IMPUTABLES A LA SUBVENCIÓN 282-23</t>
  </si>
  <si>
    <t xml:space="preserve">TABLA DE COMPROBACIÓN DEL MINISTERIO </t>
  </si>
  <si>
    <t>CALCULO  PROPORC EXTRA (si procede)</t>
  </si>
  <si>
    <r>
      <rPr>
        <b/>
        <u/>
        <sz val="14"/>
        <rFont val="Calibri"/>
        <family val="2"/>
        <scheme val="minor"/>
      </rPr>
      <t>Tabla comprobación del Ministerio: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Esta tabla establece el límite admisible de salario bruto y seguridad social para las horas imputadas. Si no se supera el resultado para las horas imputadas, (COSTE TOTAL MÁXIMO ADMITIDO /MES) el gasto está dentro de los costes subvencionables y admisibles. Se ofrece esta tabla como tabla de comprobación final. </t>
    </r>
  </si>
  <si>
    <t>OBSERVACIONES</t>
  </si>
  <si>
    <t>EL EJEMPLO QUE SE OFRECE EN ESTA TABLA (CELDAS AMARILLAS) CORRESPONDE AL EJEMPLO DE LA PESTAÑA ANTERIOR. CALCULOS LIMITES SALARIALES</t>
  </si>
  <si>
    <t xml:space="preserve">14 PAGAS -EJEMPLO SUPERA EL LIMITE </t>
  </si>
  <si>
    <t>12 PAGAS- EJEMPLO NO SUPERA EL LÍMITE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</si>
</sst>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000000"/>
    <numFmt numFmtId="165" formatCode="_-* #,##0.00\ [$€-C0A]_-;\-* #,##0.00\ [$€-C0A]_-;_-* &quot;-&quot;??\ [$€-C0A]_-;_-@_-"/>
    <numFmt numFmtId="166" formatCode="#,##0.00\ &quot;€&quot;"/>
    <numFmt numFmtId="167" formatCode="0.0000%"/>
    <numFmt numFmtId="168" formatCode="_-* #,##0.00000\ &quot;€&quot;_-;\-* #,##0.00000\ &quot;€&quot;_-;_-* &quot;-&quot;??\ &quot;€&quot;_-;_-@_-"/>
    <numFmt numFmtId="169" formatCode="0.0000"/>
    <numFmt numFmtId="170" formatCode="#,##0.00_ ;[Red]\-#,##0.00\ "/>
    <numFmt numFmtId="171" formatCode="0.00_ ;[Red]\-0.00\ 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8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00B05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8"/>
      <color theme="0"/>
      <name val="Arial"/>
      <family val="2"/>
    </font>
    <font>
      <sz val="14"/>
      <color theme="1"/>
      <name val="Arial"/>
      <family val="2"/>
    </font>
    <font>
      <b/>
      <sz val="14"/>
      <color theme="2" tint="-0.499984740745262"/>
      <name val="Calibri"/>
      <family val="2"/>
      <scheme val="minor"/>
    </font>
    <font>
      <b/>
      <i/>
      <sz val="22"/>
      <color rgb="FF7030A0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7030A0"/>
      </left>
      <right style="thin">
        <color indexed="64"/>
      </right>
      <top style="thick">
        <color rgb="FF7030A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7030A0"/>
      </top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ck">
        <color rgb="FF7030A0"/>
      </top>
      <bottom style="thin">
        <color indexed="64"/>
      </bottom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n">
        <color indexed="64"/>
      </left>
      <right style="thick">
        <color rgb="FF7030A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165" fontId="0" fillId="0" borderId="0" xfId="0" applyNumberFormat="1"/>
    <xf numFmtId="0" fontId="5" fillId="0" borderId="0" xfId="0" applyFont="1"/>
    <xf numFmtId="44" fontId="5" fillId="0" borderId="0" xfId="1" applyFont="1"/>
    <xf numFmtId="0" fontId="7" fillId="0" borderId="0" xfId="0" applyFont="1"/>
    <xf numFmtId="0" fontId="8" fillId="0" borderId="0" xfId="0" applyFont="1"/>
    <xf numFmtId="165" fontId="8" fillId="0" borderId="0" xfId="0" applyNumberFormat="1" applyFont="1"/>
    <xf numFmtId="0" fontId="0" fillId="0" borderId="19" xfId="0" applyBorder="1"/>
    <xf numFmtId="169" fontId="0" fillId="0" borderId="0" xfId="0" applyNumberFormat="1"/>
    <xf numFmtId="17" fontId="11" fillId="0" borderId="0" xfId="0" applyNumberFormat="1" applyFont="1" applyAlignment="1">
      <alignment horizontal="right" vertical="center"/>
    </xf>
    <xf numFmtId="44" fontId="13" fillId="0" borderId="0" xfId="1" applyFont="1"/>
    <xf numFmtId="9" fontId="0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6" fontId="3" fillId="6" borderId="0" xfId="0" applyNumberFormat="1" applyFont="1" applyFill="1" applyAlignment="1" applyProtection="1">
      <alignment horizontal="left" vertical="center"/>
      <protection locked="0"/>
    </xf>
    <xf numFmtId="166" fontId="3" fillId="6" borderId="0" xfId="0" applyNumberFormat="1" applyFont="1" applyFill="1" applyAlignment="1">
      <alignment horizontal="left" vertical="center"/>
    </xf>
    <xf numFmtId="165" fontId="2" fillId="6" borderId="0" xfId="0" applyNumberFormat="1" applyFont="1" applyFill="1" applyAlignment="1">
      <alignment horizontal="center" vertical="center" wrapText="1"/>
    </xf>
    <xf numFmtId="9" fontId="0" fillId="6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0" fillId="0" borderId="0" xfId="0" applyNumberFormat="1"/>
    <xf numFmtId="0" fontId="0" fillId="3" borderId="1" xfId="0" applyFill="1" applyBorder="1"/>
    <xf numFmtId="166" fontId="25" fillId="6" borderId="8" xfId="0" applyNumberFormat="1" applyFont="1" applyFill="1" applyBorder="1" applyAlignment="1" applyProtection="1">
      <alignment horizontal="left" vertical="center"/>
      <protection locked="0"/>
    </xf>
    <xf numFmtId="166" fontId="25" fillId="6" borderId="8" xfId="0" applyNumberFormat="1" applyFont="1" applyFill="1" applyBorder="1" applyAlignment="1">
      <alignment horizontal="left" vertical="center"/>
    </xf>
    <xf numFmtId="165" fontId="7" fillId="6" borderId="9" xfId="0" applyNumberFormat="1" applyFont="1" applyFill="1" applyBorder="1" applyAlignment="1">
      <alignment horizontal="center" vertical="center" wrapText="1"/>
    </xf>
    <xf numFmtId="9" fontId="12" fillId="6" borderId="10" xfId="2" applyFont="1" applyFill="1" applyBorder="1" applyAlignment="1">
      <alignment horizontal="center" vertical="center"/>
    </xf>
    <xf numFmtId="165" fontId="7" fillId="6" borderId="1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49" fontId="0" fillId="0" borderId="0" xfId="0" applyNumberFormat="1"/>
    <xf numFmtId="4" fontId="0" fillId="0" borderId="0" xfId="0" applyNumberFormat="1"/>
    <xf numFmtId="170" fontId="0" fillId="0" borderId="0" xfId="0" applyNumberFormat="1"/>
    <xf numFmtId="0" fontId="31" fillId="0" borderId="0" xfId="0" applyFont="1"/>
    <xf numFmtId="166" fontId="2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center"/>
    </xf>
    <xf numFmtId="49" fontId="32" fillId="0" borderId="0" xfId="0" applyNumberFormat="1" applyFont="1" applyAlignment="1">
      <alignment horizontal="left"/>
    </xf>
    <xf numFmtId="2" fontId="32" fillId="0" borderId="0" xfId="0" applyNumberFormat="1" applyFont="1"/>
    <xf numFmtId="171" fontId="32" fillId="0" borderId="0" xfId="0" applyNumberFormat="1" applyFont="1"/>
    <xf numFmtId="49" fontId="32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right"/>
    </xf>
    <xf numFmtId="49" fontId="32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2" fontId="0" fillId="0" borderId="0" xfId="0" applyNumberFormat="1"/>
    <xf numFmtId="49" fontId="31" fillId="0" borderId="0" xfId="0" applyNumberFormat="1" applyFont="1" applyAlignment="1">
      <alignment horizontal="left"/>
    </xf>
    <xf numFmtId="49" fontId="31" fillId="0" borderId="0" xfId="0" applyNumberFormat="1" applyFont="1"/>
    <xf numFmtId="8" fontId="0" fillId="0" borderId="0" xfId="0" applyNumberFormat="1"/>
    <xf numFmtId="8" fontId="2" fillId="0" borderId="0" xfId="0" applyNumberFormat="1" applyFont="1"/>
    <xf numFmtId="8" fontId="31" fillId="0" borderId="0" xfId="0" applyNumberFormat="1" applyFont="1"/>
    <xf numFmtId="0" fontId="32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0" fillId="13" borderId="0" xfId="0" applyFill="1"/>
    <xf numFmtId="0" fontId="2" fillId="13" borderId="0" xfId="0" applyFont="1" applyFill="1"/>
    <xf numFmtId="0" fontId="32" fillId="13" borderId="0" xfId="0" applyFont="1" applyFill="1"/>
    <xf numFmtId="4" fontId="0" fillId="13" borderId="0" xfId="0" applyNumberFormat="1" applyFill="1"/>
    <xf numFmtId="170" fontId="31" fillId="13" borderId="0" xfId="0" applyNumberFormat="1" applyFont="1" applyFill="1"/>
    <xf numFmtId="171" fontId="0" fillId="0" borderId="0" xfId="0" applyNumberFormat="1"/>
    <xf numFmtId="165" fontId="0" fillId="0" borderId="19" xfId="0" applyNumberFormat="1" applyBorder="1"/>
    <xf numFmtId="166" fontId="26" fillId="5" borderId="12" xfId="0" applyNumberFormat="1" applyFont="1" applyFill="1" applyBorder="1" applyAlignment="1" applyProtection="1">
      <alignment horizontal="left" vertical="center"/>
      <protection locked="0"/>
    </xf>
    <xf numFmtId="166" fontId="26" fillId="5" borderId="12" xfId="0" applyNumberFormat="1" applyFont="1" applyFill="1" applyBorder="1" applyAlignment="1">
      <alignment horizontal="left" vertical="center"/>
    </xf>
    <xf numFmtId="167" fontId="14" fillId="0" borderId="12" xfId="2" applyNumberFormat="1" applyFont="1" applyFill="1" applyBorder="1" applyAlignment="1">
      <alignment horizontal="center" vertical="center"/>
    </xf>
    <xf numFmtId="167" fontId="14" fillId="3" borderId="12" xfId="2" applyNumberFormat="1" applyFont="1" applyFill="1" applyBorder="1" applyAlignment="1">
      <alignment horizontal="center" vertical="center"/>
    </xf>
    <xf numFmtId="0" fontId="26" fillId="5" borderId="15" xfId="0" applyFont="1" applyFill="1" applyBorder="1"/>
    <xf numFmtId="0" fontId="26" fillId="5" borderId="16" xfId="0" applyFont="1" applyFill="1" applyBorder="1"/>
    <xf numFmtId="0" fontId="26" fillId="5" borderId="18" xfId="0" applyFont="1" applyFill="1" applyBorder="1"/>
    <xf numFmtId="165" fontId="26" fillId="5" borderId="0" xfId="0" applyNumberFormat="1" applyFont="1" applyFill="1"/>
    <xf numFmtId="0" fontId="26" fillId="5" borderId="22" xfId="0" applyFont="1" applyFill="1" applyBorder="1"/>
    <xf numFmtId="165" fontId="26" fillId="5" borderId="23" xfId="0" applyNumberFormat="1" applyFont="1" applyFill="1" applyBorder="1"/>
    <xf numFmtId="0" fontId="26" fillId="5" borderId="18" xfId="0" applyFont="1" applyFill="1" applyBorder="1" applyAlignment="1">
      <alignment vertical="center"/>
    </xf>
    <xf numFmtId="165" fontId="26" fillId="5" borderId="0" xfId="0" applyNumberFormat="1" applyFont="1" applyFill="1" applyAlignment="1">
      <alignment vertical="center"/>
    </xf>
    <xf numFmtId="0" fontId="26" fillId="4" borderId="0" xfId="0" applyFont="1" applyFill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165" fontId="14" fillId="7" borderId="24" xfId="0" applyNumberFormat="1" applyFont="1" applyFill="1" applyBorder="1" applyAlignment="1">
      <alignment vertical="center"/>
    </xf>
    <xf numFmtId="0" fontId="26" fillId="5" borderId="26" xfId="0" applyFont="1" applyFill="1" applyBorder="1" applyAlignment="1">
      <alignment vertical="center"/>
    </xf>
    <xf numFmtId="0" fontId="26" fillId="5" borderId="27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vertical="center"/>
    </xf>
    <xf numFmtId="167" fontId="14" fillId="0" borderId="21" xfId="2" applyNumberFormat="1" applyFont="1" applyFill="1" applyBorder="1" applyAlignment="1">
      <alignment horizontal="center" vertical="center"/>
    </xf>
    <xf numFmtId="0" fontId="25" fillId="6" borderId="38" xfId="0" applyFont="1" applyFill="1" applyBorder="1" applyAlignment="1">
      <alignment vertical="center"/>
    </xf>
    <xf numFmtId="9" fontId="7" fillId="6" borderId="39" xfId="2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vertical="center"/>
    </xf>
    <xf numFmtId="9" fontId="0" fillId="6" borderId="19" xfId="2" applyFont="1" applyFill="1" applyBorder="1" applyAlignment="1">
      <alignment horizontal="center" vertical="center"/>
    </xf>
    <xf numFmtId="0" fontId="17" fillId="0" borderId="19" xfId="0" applyFont="1" applyBorder="1"/>
    <xf numFmtId="165" fontId="17" fillId="0" borderId="19" xfId="0" applyNumberFormat="1" applyFont="1" applyBorder="1"/>
    <xf numFmtId="0" fontId="17" fillId="0" borderId="18" xfId="0" applyFont="1" applyBorder="1"/>
    <xf numFmtId="0" fontId="28" fillId="8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9" fillId="7" borderId="26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165" fontId="6" fillId="4" borderId="30" xfId="0" applyNumberFormat="1" applyFont="1" applyFill="1" applyBorder="1" applyAlignment="1">
      <alignment horizontal="center" vertical="center"/>
    </xf>
    <xf numFmtId="10" fontId="19" fillId="3" borderId="30" xfId="2" applyNumberFormat="1" applyFont="1" applyFill="1" applyBorder="1" applyAlignment="1">
      <alignment horizontal="center" vertical="center"/>
    </xf>
    <xf numFmtId="44" fontId="19" fillId="3" borderId="30" xfId="1" applyFont="1" applyFill="1" applyBorder="1" applyAlignment="1">
      <alignment horizontal="center" vertical="center"/>
    </xf>
    <xf numFmtId="44" fontId="19" fillId="3" borderId="31" xfId="1" applyFont="1" applyFill="1" applyBorder="1" applyAlignment="1">
      <alignment horizontal="center" vertical="center"/>
    </xf>
    <xf numFmtId="0" fontId="12" fillId="0" borderId="0" xfId="0" applyFont="1"/>
    <xf numFmtId="168" fontId="12" fillId="0" borderId="0" xfId="0" applyNumberFormat="1" applyFont="1"/>
    <xf numFmtId="165" fontId="6" fillId="0" borderId="0" xfId="0" applyNumberFormat="1" applyFont="1" applyAlignment="1">
      <alignment vertical="center"/>
    </xf>
    <xf numFmtId="167" fontId="12" fillId="0" borderId="0" xfId="0" applyNumberFormat="1" applyFont="1"/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0" fontId="12" fillId="0" borderId="0" xfId="2" applyNumberFormat="1" applyFont="1" applyFill="1" applyBorder="1" applyAlignment="1">
      <alignment vertical="center"/>
    </xf>
    <xf numFmtId="0" fontId="19" fillId="3" borderId="29" xfId="0" applyFont="1" applyFill="1" applyBorder="1" applyAlignment="1">
      <alignment vertical="center"/>
    </xf>
    <xf numFmtId="0" fontId="19" fillId="3" borderId="30" xfId="0" applyFont="1" applyFill="1" applyBorder="1" applyAlignment="1">
      <alignment vertical="center"/>
    </xf>
    <xf numFmtId="165" fontId="19" fillId="3" borderId="30" xfId="0" applyNumberFormat="1" applyFont="1" applyFill="1" applyBorder="1" applyAlignment="1">
      <alignment vertical="center"/>
    </xf>
    <xf numFmtId="165" fontId="6" fillId="4" borderId="30" xfId="0" applyNumberFormat="1" applyFont="1" applyFill="1" applyBorder="1" applyAlignment="1">
      <alignment vertical="center"/>
    </xf>
    <xf numFmtId="10" fontId="19" fillId="3" borderId="30" xfId="2" applyNumberFormat="1" applyFont="1" applyFill="1" applyBorder="1" applyAlignment="1">
      <alignment vertical="center"/>
    </xf>
    <xf numFmtId="44" fontId="19" fillId="3" borderId="30" xfId="1" applyFont="1" applyFill="1" applyBorder="1" applyAlignment="1">
      <alignment vertical="center"/>
    </xf>
    <xf numFmtId="44" fontId="18" fillId="3" borderId="31" xfId="1" applyFont="1" applyFill="1" applyBorder="1" applyAlignment="1">
      <alignment vertical="center"/>
    </xf>
    <xf numFmtId="0" fontId="9" fillId="0" borderId="18" xfId="0" applyFont="1" applyBorder="1"/>
    <xf numFmtId="0" fontId="12" fillId="3" borderId="4" xfId="0" applyFont="1" applyFill="1" applyBorder="1"/>
    <xf numFmtId="0" fontId="27" fillId="0" borderId="6" xfId="0" applyFont="1" applyBorder="1"/>
    <xf numFmtId="0" fontId="27" fillId="0" borderId="4" xfId="0" applyFont="1" applyBorder="1"/>
    <xf numFmtId="0" fontId="0" fillId="0" borderId="5" xfId="0" applyBorder="1"/>
    <xf numFmtId="44" fontId="0" fillId="0" borderId="5" xfId="0" applyNumberFormat="1" applyBorder="1"/>
    <xf numFmtId="0" fontId="0" fillId="0" borderId="6" xfId="0" applyBorder="1"/>
    <xf numFmtId="0" fontId="19" fillId="7" borderId="28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vertical="center"/>
    </xf>
    <xf numFmtId="165" fontId="12" fillId="7" borderId="3" xfId="0" applyNumberFormat="1" applyFont="1" applyFill="1" applyBorder="1" applyAlignment="1">
      <alignment vertical="center"/>
    </xf>
    <xf numFmtId="165" fontId="6" fillId="5" borderId="3" xfId="0" applyNumberFormat="1" applyFont="1" applyFill="1" applyBorder="1" applyAlignment="1">
      <alignment vertical="center"/>
    </xf>
    <xf numFmtId="0" fontId="28" fillId="9" borderId="43" xfId="0" applyFont="1" applyFill="1" applyBorder="1" applyAlignment="1">
      <alignment horizontal="center" vertical="center" wrapText="1"/>
    </xf>
    <xf numFmtId="165" fontId="28" fillId="3" borderId="46" xfId="0" applyNumberFormat="1" applyFont="1" applyFill="1" applyBorder="1" applyAlignment="1">
      <alignment horizontal="center" vertical="center"/>
    </xf>
    <xf numFmtId="165" fontId="19" fillId="16" borderId="12" xfId="0" applyNumberFormat="1" applyFont="1" applyFill="1" applyBorder="1" applyAlignment="1">
      <alignment vertical="center"/>
    </xf>
    <xf numFmtId="169" fontId="19" fillId="11" borderId="12" xfId="0" applyNumberFormat="1" applyFont="1" applyFill="1" applyBorder="1" applyAlignment="1">
      <alignment vertical="center"/>
    </xf>
    <xf numFmtId="10" fontId="19" fillId="11" borderId="12" xfId="2" applyNumberFormat="1" applyFont="1" applyFill="1" applyBorder="1" applyAlignment="1">
      <alignment vertical="center"/>
    </xf>
    <xf numFmtId="0" fontId="19" fillId="11" borderId="12" xfId="0" applyFont="1" applyFill="1" applyBorder="1" applyAlignment="1">
      <alignment vertical="center"/>
    </xf>
    <xf numFmtId="44" fontId="19" fillId="11" borderId="12" xfId="1" applyFont="1" applyFill="1" applyBorder="1" applyAlignment="1">
      <alignment vertical="center"/>
    </xf>
    <xf numFmtId="165" fontId="19" fillId="11" borderId="12" xfId="1" applyNumberFormat="1" applyFont="1" applyFill="1" applyBorder="1" applyAlignment="1">
      <alignment vertical="center"/>
    </xf>
    <xf numFmtId="44" fontId="6" fillId="4" borderId="30" xfId="1" applyFont="1" applyFill="1" applyBorder="1" applyAlignment="1">
      <alignment horizontal="center" vertical="center"/>
    </xf>
    <xf numFmtId="44" fontId="6" fillId="5" borderId="3" xfId="1" applyFont="1" applyFill="1" applyBorder="1" applyAlignment="1">
      <alignment vertical="center"/>
    </xf>
    <xf numFmtId="44" fontId="19" fillId="16" borderId="12" xfId="1" applyFont="1" applyFill="1" applyBorder="1" applyAlignment="1">
      <alignment vertical="center"/>
    </xf>
    <xf numFmtId="165" fontId="7" fillId="7" borderId="3" xfId="0" applyNumberFormat="1" applyFont="1" applyFill="1" applyBorder="1" applyAlignment="1">
      <alignment vertical="center"/>
    </xf>
    <xf numFmtId="10" fontId="7" fillId="7" borderId="3" xfId="2" applyNumberFormat="1" applyFont="1" applyFill="1" applyBorder="1" applyAlignment="1">
      <alignment vertical="center"/>
    </xf>
    <xf numFmtId="44" fontId="7" fillId="7" borderId="3" xfId="1" applyFont="1" applyFill="1" applyBorder="1" applyAlignment="1">
      <alignment vertical="center"/>
    </xf>
    <xf numFmtId="44" fontId="6" fillId="0" borderId="0" xfId="1" applyFont="1" applyBorder="1" applyAlignment="1">
      <alignment vertical="center"/>
    </xf>
    <xf numFmtId="44" fontId="12" fillId="0" borderId="0" xfId="1" applyFont="1" applyBorder="1"/>
    <xf numFmtId="44" fontId="6" fillId="5" borderId="20" xfId="1" applyFont="1" applyFill="1" applyBorder="1" applyAlignment="1">
      <alignment horizontal="center" vertical="center"/>
    </xf>
    <xf numFmtId="44" fontId="7" fillId="0" borderId="0" xfId="1" applyFont="1" applyBorder="1" applyAlignment="1">
      <alignment vertical="center"/>
    </xf>
    <xf numFmtId="44" fontId="19" fillId="0" borderId="19" xfId="1" applyFont="1" applyBorder="1" applyAlignment="1">
      <alignment horizontal="center" vertical="center"/>
    </xf>
    <xf numFmtId="165" fontId="19" fillId="16" borderId="8" xfId="0" applyNumberFormat="1" applyFont="1" applyFill="1" applyBorder="1" applyAlignment="1">
      <alignment vertical="center"/>
    </xf>
    <xf numFmtId="44" fontId="19" fillId="11" borderId="12" xfId="1" applyFont="1" applyFill="1" applyBorder="1" applyAlignment="1">
      <alignment horizontal="center" vertical="center"/>
    </xf>
    <xf numFmtId="0" fontId="19" fillId="7" borderId="44" xfId="0" applyFont="1" applyFill="1" applyBorder="1" applyAlignment="1">
      <alignment horizontal="center" vertical="center" wrapText="1"/>
    </xf>
    <xf numFmtId="0" fontId="33" fillId="7" borderId="45" xfId="0" applyFont="1" applyFill="1" applyBorder="1" applyAlignment="1">
      <alignment horizontal="center" vertical="center" wrapText="1"/>
    </xf>
    <xf numFmtId="165" fontId="7" fillId="3" borderId="46" xfId="0" applyNumberFormat="1" applyFont="1" applyFill="1" applyBorder="1" applyAlignment="1">
      <alignment horizontal="center" vertical="center"/>
    </xf>
    <xf numFmtId="10" fontId="33" fillId="9" borderId="47" xfId="2" applyNumberFormat="1" applyFont="1" applyFill="1" applyBorder="1" applyAlignment="1">
      <alignment horizontal="center" vertical="center"/>
    </xf>
    <xf numFmtId="167" fontId="36" fillId="3" borderId="6" xfId="0" applyNumberFormat="1" applyFont="1" applyFill="1" applyBorder="1" applyAlignment="1">
      <alignment horizontal="center" vertical="center"/>
    </xf>
    <xf numFmtId="169" fontId="7" fillId="11" borderId="8" xfId="0" applyNumberFormat="1" applyFont="1" applyFill="1" applyBorder="1" applyAlignment="1">
      <alignment vertical="center"/>
    </xf>
    <xf numFmtId="10" fontId="7" fillId="11" borderId="8" xfId="2" applyNumberFormat="1" applyFont="1" applyFill="1" applyBorder="1" applyAlignment="1">
      <alignment vertical="center"/>
    </xf>
    <xf numFmtId="165" fontId="7" fillId="11" borderId="8" xfId="0" applyNumberFormat="1" applyFont="1" applyFill="1" applyBorder="1" applyAlignment="1">
      <alignment vertical="center"/>
    </xf>
    <xf numFmtId="0" fontId="7" fillId="11" borderId="8" xfId="0" applyFont="1" applyFill="1" applyBorder="1" applyAlignment="1">
      <alignment vertical="center"/>
    </xf>
    <xf numFmtId="165" fontId="42" fillId="11" borderId="8" xfId="0" applyNumberFormat="1" applyFont="1" applyFill="1" applyBorder="1" applyAlignment="1">
      <alignment horizontal="center" vertical="center"/>
    </xf>
    <xf numFmtId="10" fontId="19" fillId="7" borderId="54" xfId="2" applyNumberFormat="1" applyFont="1" applyFill="1" applyBorder="1" applyAlignment="1">
      <alignment horizontal="center" vertical="center"/>
    </xf>
    <xf numFmtId="0" fontId="17" fillId="0" borderId="0" xfId="0" applyFont="1"/>
    <xf numFmtId="0" fontId="14" fillId="3" borderId="16" xfId="0" applyFont="1" applyFill="1" applyBorder="1" applyAlignment="1">
      <alignment horizontal="center" vertical="center"/>
    </xf>
    <xf numFmtId="0" fontId="41" fillId="0" borderId="16" xfId="0" applyFont="1" applyBorder="1" applyAlignment="1">
      <alignment vertical="center"/>
    </xf>
    <xf numFmtId="165" fontId="41" fillId="0" borderId="17" xfId="0" applyNumberFormat="1" applyFont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19" xfId="0" applyFont="1" applyBorder="1" applyAlignment="1">
      <alignment vertical="center"/>
    </xf>
    <xf numFmtId="165" fontId="14" fillId="3" borderId="23" xfId="0" applyNumberFormat="1" applyFont="1" applyFill="1" applyBorder="1" applyAlignment="1">
      <alignment vertical="center"/>
    </xf>
    <xf numFmtId="0" fontId="14" fillId="3" borderId="23" xfId="0" applyFont="1" applyFill="1" applyBorder="1" applyAlignment="1">
      <alignment vertical="center"/>
    </xf>
    <xf numFmtId="165" fontId="14" fillId="7" borderId="12" xfId="0" applyNumberFormat="1" applyFont="1" applyFill="1" applyBorder="1" applyAlignment="1">
      <alignment horizontal="center" vertical="center" wrapText="1"/>
    </xf>
    <xf numFmtId="0" fontId="40" fillId="17" borderId="27" xfId="0" applyFont="1" applyFill="1" applyBorder="1" applyAlignment="1">
      <alignment horizontal="center" vertical="center" wrapText="1"/>
    </xf>
    <xf numFmtId="0" fontId="27" fillId="18" borderId="27" xfId="0" applyFont="1" applyFill="1" applyBorder="1" applyAlignment="1">
      <alignment horizontal="center" vertical="center" wrapText="1"/>
    </xf>
    <xf numFmtId="0" fontId="27" fillId="18" borderId="28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33" fillId="3" borderId="3" xfId="0" applyFont="1" applyFill="1" applyBorder="1" applyAlignment="1" applyProtection="1">
      <alignment horizontal="center" vertical="center"/>
      <protection locked="0"/>
    </xf>
    <xf numFmtId="2" fontId="33" fillId="3" borderId="5" xfId="0" applyNumberFormat="1" applyFont="1" applyFill="1" applyBorder="1" applyAlignment="1" applyProtection="1">
      <alignment horizontal="center" vertical="center"/>
      <protection locked="0"/>
    </xf>
    <xf numFmtId="2" fontId="33" fillId="3" borderId="30" xfId="0" applyNumberFormat="1" applyFont="1" applyFill="1" applyBorder="1" applyAlignment="1">
      <alignment horizontal="center" vertical="center"/>
    </xf>
    <xf numFmtId="166" fontId="46" fillId="21" borderId="38" xfId="0" applyNumberFormat="1" applyFont="1" applyFill="1" applyBorder="1" applyAlignment="1">
      <alignment vertical="center"/>
    </xf>
    <xf numFmtId="166" fontId="46" fillId="21" borderId="8" xfId="0" applyNumberFormat="1" applyFont="1" applyFill="1" applyBorder="1" applyAlignment="1">
      <alignment vertical="center"/>
    </xf>
    <xf numFmtId="166" fontId="46" fillId="21" borderId="34" xfId="0" applyNumberFormat="1" applyFont="1" applyFill="1" applyBorder="1" applyAlignment="1">
      <alignment vertical="center"/>
    </xf>
    <xf numFmtId="166" fontId="46" fillId="21" borderId="12" xfId="0" applyNumberFormat="1" applyFont="1" applyFill="1" applyBorder="1" applyAlignment="1">
      <alignment vertical="center"/>
    </xf>
    <xf numFmtId="166" fontId="46" fillId="21" borderId="29" xfId="0" applyNumberFormat="1" applyFont="1" applyFill="1" applyBorder="1" applyAlignment="1">
      <alignment vertical="center"/>
    </xf>
    <xf numFmtId="166" fontId="46" fillId="21" borderId="30" xfId="0" applyNumberFormat="1" applyFont="1" applyFill="1" applyBorder="1" applyAlignment="1">
      <alignment vertical="center"/>
    </xf>
    <xf numFmtId="166" fontId="46" fillId="21" borderId="55" xfId="0" applyNumberFormat="1" applyFont="1" applyFill="1" applyBorder="1" applyAlignment="1">
      <alignment vertical="center"/>
    </xf>
    <xf numFmtId="166" fontId="46" fillId="21" borderId="56" xfId="0" applyNumberFormat="1" applyFont="1" applyFill="1" applyBorder="1" applyAlignment="1">
      <alignment vertical="center"/>
    </xf>
    <xf numFmtId="166" fontId="46" fillId="21" borderId="40" xfId="0" applyNumberFormat="1" applyFont="1" applyFill="1" applyBorder="1" applyAlignment="1">
      <alignment vertical="center"/>
    </xf>
    <xf numFmtId="166" fontId="46" fillId="21" borderId="36" xfId="0" applyNumberFormat="1" applyFont="1" applyFill="1" applyBorder="1" applyAlignment="1">
      <alignment vertical="center"/>
    </xf>
    <xf numFmtId="166" fontId="46" fillId="21" borderId="37" xfId="0" applyNumberFormat="1" applyFont="1" applyFill="1" applyBorder="1" applyAlignment="1">
      <alignment vertical="center"/>
    </xf>
    <xf numFmtId="166" fontId="46" fillId="21" borderId="33" xfId="0" applyNumberFormat="1" applyFont="1" applyFill="1" applyBorder="1" applyAlignment="1">
      <alignment vertical="center"/>
    </xf>
    <xf numFmtId="166" fontId="45" fillId="21" borderId="68" xfId="0" applyNumberFormat="1" applyFont="1" applyFill="1" applyBorder="1" applyAlignment="1">
      <alignment vertical="center"/>
    </xf>
    <xf numFmtId="166" fontId="45" fillId="21" borderId="69" xfId="0" applyNumberFormat="1" applyFont="1" applyFill="1" applyBorder="1" applyAlignment="1">
      <alignment vertical="center"/>
    </xf>
    <xf numFmtId="166" fontId="45" fillId="21" borderId="70" xfId="0" applyNumberFormat="1" applyFont="1" applyFill="1" applyBorder="1" applyAlignment="1">
      <alignment vertical="center"/>
    </xf>
    <xf numFmtId="166" fontId="45" fillId="12" borderId="35" xfId="0" applyNumberFormat="1" applyFont="1" applyFill="1" applyBorder="1" applyAlignment="1">
      <alignment vertical="center"/>
    </xf>
    <xf numFmtId="166" fontId="45" fillId="12" borderId="21" xfId="0" applyNumberFormat="1" applyFont="1" applyFill="1" applyBorder="1" applyAlignment="1">
      <alignment vertical="center"/>
    </xf>
    <xf numFmtId="166" fontId="45" fillId="12" borderId="31" xfId="0" applyNumberFormat="1" applyFont="1" applyFill="1" applyBorder="1" applyAlignment="1">
      <alignment vertical="center"/>
    </xf>
    <xf numFmtId="166" fontId="45" fillId="12" borderId="8" xfId="0" applyNumberFormat="1" applyFont="1" applyFill="1" applyBorder="1" applyAlignment="1">
      <alignment vertical="center"/>
    </xf>
    <xf numFmtId="166" fontId="45" fillId="12" borderId="12" xfId="0" applyNumberFormat="1" applyFont="1" applyFill="1" applyBorder="1" applyAlignment="1">
      <alignment vertical="center"/>
    </xf>
    <xf numFmtId="0" fontId="33" fillId="7" borderId="56" xfId="0" applyFont="1" applyFill="1" applyBorder="1" applyAlignment="1">
      <alignment vertical="center" wrapText="1"/>
    </xf>
    <xf numFmtId="0" fontId="33" fillId="3" borderId="36" xfId="0" applyFont="1" applyFill="1" applyBorder="1" applyAlignment="1" applyProtection="1">
      <alignment horizontal="center" vertical="center"/>
      <protection locked="0"/>
    </xf>
    <xf numFmtId="0" fontId="33" fillId="7" borderId="61" xfId="0" applyFont="1" applyFill="1" applyBorder="1" applyAlignment="1">
      <alignment vertical="center" wrapText="1"/>
    </xf>
    <xf numFmtId="0" fontId="33" fillId="7" borderId="18" xfId="0" applyFont="1" applyFill="1" applyBorder="1" applyAlignment="1">
      <alignment vertical="center"/>
    </xf>
    <xf numFmtId="166" fontId="33" fillId="7" borderId="41" xfId="0" applyNumberFormat="1" applyFont="1" applyFill="1" applyBorder="1" applyAlignment="1" applyProtection="1">
      <alignment vertical="center"/>
      <protection locked="0"/>
    </xf>
    <xf numFmtId="0" fontId="33" fillId="7" borderId="22" xfId="0" applyFont="1" applyFill="1" applyBorder="1" applyAlignment="1">
      <alignment vertical="center"/>
    </xf>
    <xf numFmtId="166" fontId="33" fillId="7" borderId="42" xfId="0" applyNumberFormat="1" applyFont="1" applyFill="1" applyBorder="1" applyAlignment="1" applyProtection="1">
      <alignment vertical="center"/>
      <protection locked="0"/>
    </xf>
    <xf numFmtId="0" fontId="35" fillId="2" borderId="0" xfId="0" applyFont="1" applyFill="1" applyAlignment="1">
      <alignment horizontal="center" vertical="center"/>
    </xf>
    <xf numFmtId="0" fontId="44" fillId="15" borderId="4" xfId="0" applyFont="1" applyFill="1" applyBorder="1" applyAlignment="1">
      <alignment horizontal="center" vertical="center" wrapText="1"/>
    </xf>
    <xf numFmtId="0" fontId="44" fillId="15" borderId="5" xfId="0" applyFont="1" applyFill="1" applyBorder="1" applyAlignment="1">
      <alignment horizontal="center" vertical="center" wrapText="1"/>
    </xf>
    <xf numFmtId="0" fontId="44" fillId="15" borderId="6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8" fillId="14" borderId="32" xfId="0" applyFont="1" applyFill="1" applyBorder="1" applyAlignment="1">
      <alignment horizontal="center" vertical="center" wrapText="1"/>
    </xf>
    <xf numFmtId="0" fontId="28" fillId="14" borderId="7" xfId="0" applyFont="1" applyFill="1" applyBorder="1" applyAlignment="1">
      <alignment horizontal="center" vertical="center" wrapText="1"/>
    </xf>
    <xf numFmtId="0" fontId="20" fillId="14" borderId="32" xfId="0" applyFont="1" applyFill="1" applyBorder="1" applyAlignment="1">
      <alignment horizontal="center" vertical="center" wrapText="1"/>
    </xf>
    <xf numFmtId="0" fontId="20" fillId="14" borderId="7" xfId="0" applyFont="1" applyFill="1" applyBorder="1" applyAlignment="1">
      <alignment horizontal="center" vertical="center" wrapText="1"/>
    </xf>
    <xf numFmtId="0" fontId="43" fillId="7" borderId="51" xfId="0" applyFont="1" applyFill="1" applyBorder="1" applyAlignment="1">
      <alignment horizontal="center" vertical="center"/>
    </xf>
    <xf numFmtId="0" fontId="43" fillId="7" borderId="52" xfId="0" applyFont="1" applyFill="1" applyBorder="1" applyAlignment="1">
      <alignment horizontal="center" vertical="center"/>
    </xf>
    <xf numFmtId="0" fontId="43" fillId="7" borderId="53" xfId="0" applyFont="1" applyFill="1" applyBorder="1" applyAlignment="1">
      <alignment horizontal="center" vertical="center"/>
    </xf>
    <xf numFmtId="0" fontId="43" fillId="7" borderId="48" xfId="0" applyFont="1" applyFill="1" applyBorder="1" applyAlignment="1">
      <alignment horizontal="center" vertical="center"/>
    </xf>
    <xf numFmtId="0" fontId="43" fillId="7" borderId="49" xfId="0" applyFont="1" applyFill="1" applyBorder="1" applyAlignment="1">
      <alignment horizontal="center" vertical="center"/>
    </xf>
    <xf numFmtId="0" fontId="43" fillId="7" borderId="50" xfId="0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0" fontId="34" fillId="15" borderId="23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left" vertical="center" wrapText="1"/>
    </xf>
    <xf numFmtId="0" fontId="24" fillId="7" borderId="0" xfId="0" applyFont="1" applyFill="1" applyAlignment="1">
      <alignment horizontal="left" vertical="center" wrapText="1"/>
    </xf>
    <xf numFmtId="0" fontId="24" fillId="7" borderId="19" xfId="0" applyFont="1" applyFill="1" applyBorder="1" applyAlignment="1">
      <alignment horizontal="left" vertical="center" wrapText="1"/>
    </xf>
    <xf numFmtId="0" fontId="24" fillId="7" borderId="22" xfId="0" applyFont="1" applyFill="1" applyBorder="1" applyAlignment="1">
      <alignment horizontal="left" vertical="center" wrapText="1"/>
    </xf>
    <xf numFmtId="0" fontId="24" fillId="7" borderId="23" xfId="0" applyFont="1" applyFill="1" applyBorder="1" applyAlignment="1">
      <alignment horizontal="left" vertical="center" wrapText="1"/>
    </xf>
    <xf numFmtId="0" fontId="24" fillId="7" borderId="24" xfId="0" applyFont="1" applyFill="1" applyBorder="1" applyAlignment="1">
      <alignment horizontal="left" vertical="center" wrapText="1"/>
    </xf>
    <xf numFmtId="0" fontId="33" fillId="12" borderId="8" xfId="0" applyFont="1" applyFill="1" applyBorder="1" applyAlignment="1">
      <alignment horizontal="center" vertical="center" wrapText="1"/>
    </xf>
    <xf numFmtId="0" fontId="33" fillId="12" borderId="12" xfId="0" applyFont="1" applyFill="1" applyBorder="1" applyAlignment="1">
      <alignment horizontal="center" vertical="center" wrapText="1"/>
    </xf>
    <xf numFmtId="0" fontId="33" fillId="21" borderId="32" xfId="0" applyFont="1" applyFill="1" applyBorder="1" applyAlignment="1">
      <alignment horizontal="center" vertical="center" wrapText="1"/>
    </xf>
    <xf numFmtId="0" fontId="33" fillId="21" borderId="62" xfId="0" applyFont="1" applyFill="1" applyBorder="1" applyAlignment="1">
      <alignment horizontal="center" vertical="center" wrapText="1"/>
    </xf>
    <xf numFmtId="0" fontId="33" fillId="21" borderId="7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166" fontId="5" fillId="7" borderId="8" xfId="0" applyNumberFormat="1" applyFont="1" applyFill="1" applyBorder="1" applyAlignment="1">
      <alignment horizontal="center" vertical="center"/>
    </xf>
    <xf numFmtId="166" fontId="5" fillId="7" borderId="12" xfId="0" applyNumberFormat="1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33" fillId="7" borderId="8" xfId="0" applyFont="1" applyFill="1" applyBorder="1" applyAlignment="1">
      <alignment horizontal="center" vertical="center" wrapText="1"/>
    </xf>
    <xf numFmtId="0" fontId="33" fillId="7" borderId="12" xfId="0" applyFont="1" applyFill="1" applyBorder="1" applyAlignment="1">
      <alignment horizontal="center" vertical="center" wrapText="1"/>
    </xf>
    <xf numFmtId="0" fontId="5" fillId="22" borderId="4" xfId="0" applyFont="1" applyFill="1" applyBorder="1" applyAlignment="1">
      <alignment horizontal="center" vertical="center"/>
    </xf>
    <xf numFmtId="0" fontId="5" fillId="22" borderId="5" xfId="0" applyFont="1" applyFill="1" applyBorder="1" applyAlignment="1">
      <alignment horizontal="center" vertical="center"/>
    </xf>
    <xf numFmtId="0" fontId="5" fillId="22" borderId="6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 vertical="center"/>
    </xf>
    <xf numFmtId="0" fontId="5" fillId="19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0" borderId="16" xfId="0" applyFont="1" applyFill="1" applyBorder="1" applyAlignment="1">
      <alignment horizontal="center"/>
    </xf>
    <xf numFmtId="0" fontId="5" fillId="20" borderId="0" xfId="0" applyFont="1" applyFill="1" applyAlignment="1">
      <alignment horizontal="center"/>
    </xf>
    <xf numFmtId="0" fontId="5" fillId="20" borderId="23" xfId="0" applyFont="1" applyFill="1" applyBorder="1" applyAlignment="1">
      <alignment horizontal="center"/>
    </xf>
    <xf numFmtId="0" fontId="45" fillId="12" borderId="4" xfId="0" applyFont="1" applyFill="1" applyBorder="1" applyAlignment="1">
      <alignment horizontal="center" vertical="center" wrapText="1"/>
    </xf>
    <xf numFmtId="0" fontId="45" fillId="12" borderId="5" xfId="0" applyFont="1" applyFill="1" applyBorder="1" applyAlignment="1">
      <alignment horizontal="center" vertical="center" wrapText="1"/>
    </xf>
    <xf numFmtId="0" fontId="45" fillId="12" borderId="6" xfId="0" applyFont="1" applyFill="1" applyBorder="1" applyAlignment="1">
      <alignment horizontal="center" vertical="center" wrapText="1"/>
    </xf>
    <xf numFmtId="0" fontId="33" fillId="12" borderId="27" xfId="0" applyFont="1" applyFill="1" applyBorder="1" applyAlignment="1">
      <alignment horizontal="center" vertical="center" wrapText="1"/>
    </xf>
    <xf numFmtId="0" fontId="33" fillId="7" borderId="15" xfId="0" applyFont="1" applyFill="1" applyBorder="1" applyAlignment="1">
      <alignment horizontal="center" vertical="center" wrapText="1"/>
    </xf>
    <xf numFmtId="0" fontId="33" fillId="7" borderId="17" xfId="0" applyFont="1" applyFill="1" applyBorder="1" applyAlignment="1">
      <alignment horizontal="center" vertical="center" wrapText="1"/>
    </xf>
    <xf numFmtId="0" fontId="33" fillId="7" borderId="64" xfId="0" applyFont="1" applyFill="1" applyBorder="1" applyAlignment="1">
      <alignment horizontal="center" vertical="center" wrapText="1"/>
    </xf>
    <xf numFmtId="0" fontId="33" fillId="7" borderId="57" xfId="0" applyFont="1" applyFill="1" applyBorder="1" applyAlignment="1">
      <alignment horizontal="center" vertical="center" wrapText="1"/>
    </xf>
    <xf numFmtId="0" fontId="5" fillId="7" borderId="66" xfId="0" applyFont="1" applyFill="1" applyBorder="1" applyAlignment="1">
      <alignment horizontal="center" vertical="center"/>
    </xf>
    <xf numFmtId="0" fontId="5" fillId="7" borderId="67" xfId="0" applyFont="1" applyFill="1" applyBorder="1" applyAlignment="1">
      <alignment horizontal="center" vertical="center"/>
    </xf>
    <xf numFmtId="0" fontId="33" fillId="12" borderId="28" xfId="0" applyFont="1" applyFill="1" applyBorder="1" applyAlignment="1">
      <alignment horizontal="center" vertical="center" wrapText="1"/>
    </xf>
    <xf numFmtId="0" fontId="33" fillId="12" borderId="21" xfId="0" applyFont="1" applyFill="1" applyBorder="1" applyAlignment="1">
      <alignment horizontal="center" vertical="center" wrapText="1"/>
    </xf>
    <xf numFmtId="0" fontId="33" fillId="12" borderId="31" xfId="0" applyFont="1" applyFill="1" applyBorder="1" applyAlignment="1">
      <alignment horizontal="center" vertical="center" wrapText="1"/>
    </xf>
    <xf numFmtId="0" fontId="33" fillId="12" borderId="30" xfId="0" applyFont="1" applyFill="1" applyBorder="1" applyAlignment="1">
      <alignment horizontal="center" vertical="center" wrapText="1"/>
    </xf>
    <xf numFmtId="0" fontId="31" fillId="13" borderId="0" xfId="0" applyFont="1" applyFill="1" applyAlignment="1">
      <alignment horizontal="center" vertical="center"/>
    </xf>
    <xf numFmtId="166" fontId="5" fillId="7" borderId="64" xfId="0" applyNumberFormat="1" applyFont="1" applyFill="1" applyBorder="1" applyAlignment="1">
      <alignment horizontal="center" vertical="center"/>
    </xf>
    <xf numFmtId="166" fontId="5" fillId="7" borderId="57" xfId="0" applyNumberFormat="1" applyFont="1" applyFill="1" applyBorder="1" applyAlignment="1">
      <alignment horizontal="center" vertical="center"/>
    </xf>
    <xf numFmtId="166" fontId="5" fillId="7" borderId="65" xfId="0" applyNumberFormat="1" applyFont="1" applyFill="1" applyBorder="1" applyAlignment="1">
      <alignment horizontal="center" vertical="center"/>
    </xf>
    <xf numFmtId="166" fontId="5" fillId="7" borderId="63" xfId="0" applyNumberFormat="1" applyFont="1" applyFill="1" applyBorder="1" applyAlignment="1">
      <alignment horizontal="center" vertical="center"/>
    </xf>
    <xf numFmtId="166" fontId="5" fillId="7" borderId="66" xfId="0" applyNumberFormat="1" applyFont="1" applyFill="1" applyBorder="1" applyAlignment="1">
      <alignment horizontal="center" vertical="center"/>
    </xf>
    <xf numFmtId="166" fontId="5" fillId="7" borderId="67" xfId="0" applyNumberFormat="1" applyFont="1" applyFill="1" applyBorder="1" applyAlignment="1">
      <alignment horizontal="center" vertical="center"/>
    </xf>
    <xf numFmtId="44" fontId="33" fillId="12" borderId="59" xfId="1" applyFont="1" applyFill="1" applyBorder="1" applyAlignment="1">
      <alignment horizontal="center" vertical="center" wrapText="1"/>
    </xf>
    <xf numFmtId="44" fontId="33" fillId="12" borderId="58" xfId="1" applyFont="1" applyFill="1" applyBorder="1" applyAlignment="1">
      <alignment horizontal="center" vertical="center" wrapText="1"/>
    </xf>
    <xf numFmtId="44" fontId="33" fillId="12" borderId="60" xfId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49" fillId="21" borderId="36" xfId="0" applyFont="1" applyFill="1" applyBorder="1" applyAlignment="1">
      <alignment vertical="center"/>
    </xf>
    <xf numFmtId="0" fontId="50" fillId="21" borderId="71" xfId="0" applyFont="1" applyFill="1" applyBorder="1"/>
    <xf numFmtId="166" fontId="50" fillId="21" borderId="71" xfId="0" applyNumberFormat="1" applyFont="1" applyFill="1" applyBorder="1"/>
    <xf numFmtId="0" fontId="50" fillId="21" borderId="40" xfId="0" applyFont="1" applyFill="1" applyBorder="1"/>
    <xf numFmtId="0" fontId="49" fillId="21" borderId="56" xfId="0" applyFont="1" applyFill="1" applyBorder="1" applyAlignment="1">
      <alignment vertical="center"/>
    </xf>
    <xf numFmtId="0" fontId="50" fillId="21" borderId="0" xfId="0" applyFont="1" applyFill="1" applyBorder="1"/>
    <xf numFmtId="0" fontId="50" fillId="21" borderId="55" xfId="0" applyFont="1" applyFill="1" applyBorder="1"/>
    <xf numFmtId="49" fontId="50" fillId="21" borderId="9" xfId="0" applyNumberFormat="1" applyFont="1" applyFill="1" applyBorder="1"/>
    <xf numFmtId="0" fontId="50" fillId="21" borderId="11" xfId="0" applyFont="1" applyFill="1" applyBorder="1"/>
    <xf numFmtId="4" fontId="50" fillId="21" borderId="11" xfId="0" applyNumberFormat="1" applyFont="1" applyFill="1" applyBorder="1"/>
    <xf numFmtId="170" fontId="50" fillId="21" borderId="11" xfId="0" applyNumberFormat="1" applyFont="1" applyFill="1" applyBorder="1"/>
    <xf numFmtId="0" fontId="50" fillId="21" borderId="72" xfId="0" applyFont="1" applyFill="1" applyBorder="1"/>
  </cellXfs>
  <cellStyles count="3">
    <cellStyle name="Moneda" xfId="1" builtinId="4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226496</xdr:colOff>
      <xdr:row>40</xdr:row>
      <xdr:rowOff>36440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5270DE-8259-1C4A-DC89-1C3622FEB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84150"/>
          <a:ext cx="10894496" cy="7218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6F92-84F4-4302-8962-290F9FEE4F52}">
  <dimension ref="A1:S47"/>
  <sheetViews>
    <sheetView showGridLines="0" tabSelected="1" topLeftCell="A14" zoomScale="40" zoomScaleNormal="40" workbookViewId="0">
      <selection activeCell="C45" sqref="C45"/>
    </sheetView>
  </sheetViews>
  <sheetFormatPr baseColWidth="10" defaultRowHeight="14.5" x14ac:dyDescent="0.35"/>
  <cols>
    <col min="1" max="1" width="6.6328125" customWidth="1"/>
    <col min="2" max="2" width="30.81640625" customWidth="1"/>
    <col min="3" max="3" width="29.54296875" customWidth="1"/>
    <col min="4" max="4" width="24.7265625" customWidth="1"/>
    <col min="5" max="5" width="25.36328125" customWidth="1"/>
    <col min="6" max="6" width="25.08984375" customWidth="1"/>
    <col min="7" max="7" width="27.54296875" customWidth="1"/>
    <col min="8" max="8" width="25.26953125" customWidth="1"/>
    <col min="9" max="9" width="26.81640625" customWidth="1"/>
    <col min="10" max="10" width="23.26953125" customWidth="1"/>
    <col min="11" max="11" width="20.26953125" customWidth="1"/>
    <col min="12" max="12" width="21.26953125" customWidth="1"/>
    <col min="13" max="13" width="20.08984375" customWidth="1"/>
    <col min="14" max="14" width="18.7265625" customWidth="1"/>
    <col min="15" max="15" width="17.453125" customWidth="1"/>
    <col min="16" max="16" width="13.26953125" customWidth="1"/>
  </cols>
  <sheetData>
    <row r="1" spans="1:12" ht="42.75" customHeight="1" x14ac:dyDescent="0.35">
      <c r="A1" s="198" t="s">
        <v>38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ht="24" thickBot="1" x14ac:dyDescent="0.6">
      <c r="B2" s="1"/>
      <c r="C2" s="1"/>
      <c r="D2" s="1"/>
      <c r="E2" s="1"/>
      <c r="F2" s="1"/>
      <c r="G2" s="1"/>
      <c r="H2" s="1"/>
      <c r="I2" s="1"/>
    </row>
    <row r="3" spans="1:12" ht="29" thickBot="1" x14ac:dyDescent="0.7">
      <c r="B3" s="1"/>
      <c r="C3" s="21"/>
      <c r="D3" s="202" t="s">
        <v>39</v>
      </c>
      <c r="E3" s="203"/>
      <c r="F3" s="203"/>
      <c r="G3" s="204"/>
      <c r="H3" s="1"/>
      <c r="I3" s="1"/>
    </row>
    <row r="4" spans="1:12" ht="24" thickBot="1" x14ac:dyDescent="0.6">
      <c r="B4" s="1"/>
      <c r="D4" s="2"/>
      <c r="E4" s="2"/>
      <c r="F4" s="20"/>
      <c r="G4" s="2"/>
      <c r="H4" s="1"/>
      <c r="I4" s="1"/>
    </row>
    <row r="5" spans="1:12" ht="56" customHeight="1" thickBot="1" x14ac:dyDescent="0.6">
      <c r="B5" s="1"/>
      <c r="C5" s="199" t="s">
        <v>40</v>
      </c>
      <c r="D5" s="200"/>
      <c r="E5" s="200"/>
      <c r="F5" s="200"/>
      <c r="G5" s="201"/>
      <c r="H5" s="1"/>
      <c r="I5" s="1"/>
    </row>
    <row r="6" spans="1:12" ht="26" customHeight="1" x14ac:dyDescent="0.4">
      <c r="C6" s="64" t="s">
        <v>0</v>
      </c>
      <c r="D6" s="65">
        <v>40</v>
      </c>
      <c r="E6" s="155">
        <v>37.5</v>
      </c>
      <c r="F6" s="156"/>
      <c r="G6" s="157"/>
    </row>
    <row r="7" spans="1:12" ht="26" customHeight="1" x14ac:dyDescent="0.4">
      <c r="C7" s="66" t="s">
        <v>1</v>
      </c>
      <c r="D7" s="67"/>
      <c r="E7" s="158">
        <v>1</v>
      </c>
      <c r="F7" s="159"/>
      <c r="G7" s="160"/>
    </row>
    <row r="8" spans="1:12" ht="26" customHeight="1" x14ac:dyDescent="0.4">
      <c r="C8" s="66" t="s">
        <v>2</v>
      </c>
      <c r="D8" s="67"/>
      <c r="E8" s="158">
        <v>14</v>
      </c>
      <c r="F8" s="159"/>
      <c r="G8" s="160"/>
    </row>
    <row r="9" spans="1:12" ht="42" customHeight="1" x14ac:dyDescent="0.35">
      <c r="C9" s="70" t="s">
        <v>28</v>
      </c>
      <c r="D9" s="71"/>
      <c r="E9" s="72" t="s">
        <v>3</v>
      </c>
      <c r="F9" s="72" t="s">
        <v>41</v>
      </c>
      <c r="G9" s="73" t="s">
        <v>4</v>
      </c>
    </row>
    <row r="10" spans="1:12" s="4" customFormat="1" ht="26" customHeight="1" thickBot="1" x14ac:dyDescent="0.45">
      <c r="C10" s="68"/>
      <c r="D10" s="69"/>
      <c r="E10" s="161">
        <v>2585.6</v>
      </c>
      <c r="F10" s="162">
        <v>964.69</v>
      </c>
      <c r="G10" s="74">
        <f>+E10+F10</f>
        <v>3550.29</v>
      </c>
      <c r="H10" s="5"/>
    </row>
    <row r="11" spans="1:12" ht="18.5" x14ac:dyDescent="0.45">
      <c r="E11" s="14"/>
    </row>
    <row r="13" spans="1:12" ht="66" customHeight="1" thickBot="1" x14ac:dyDescent="0.4">
      <c r="B13" s="218" t="s">
        <v>42</v>
      </c>
      <c r="C13" s="218"/>
      <c r="D13" s="218"/>
      <c r="E13" s="218"/>
      <c r="F13" s="218"/>
      <c r="G13" s="218"/>
      <c r="H13" s="218"/>
      <c r="I13" s="218"/>
    </row>
    <row r="14" spans="1:12" ht="95" customHeight="1" x14ac:dyDescent="0.35">
      <c r="B14" s="75"/>
      <c r="C14" s="76" t="s">
        <v>5</v>
      </c>
      <c r="D14" s="76" t="s">
        <v>6</v>
      </c>
      <c r="E14" s="76" t="s">
        <v>7</v>
      </c>
      <c r="F14" s="164" t="s">
        <v>53</v>
      </c>
      <c r="G14" s="165" t="s">
        <v>8</v>
      </c>
      <c r="H14" s="164" t="s">
        <v>54</v>
      </c>
      <c r="I14" s="166" t="s">
        <v>9</v>
      </c>
    </row>
    <row r="15" spans="1:12" s="6" customFormat="1" ht="35.5" customHeight="1" x14ac:dyDescent="0.45">
      <c r="B15" s="77" t="s">
        <v>26</v>
      </c>
      <c r="C15" s="60">
        <v>38866.46</v>
      </c>
      <c r="D15" s="61">
        <f>C15/14</f>
        <v>2776.1757142857141</v>
      </c>
      <c r="E15" s="61">
        <f>+C15/12</f>
        <v>3238.8716666666664</v>
      </c>
      <c r="F15" s="163">
        <f>+D15*$E$6/$D$6</f>
        <v>2602.6647321428568</v>
      </c>
      <c r="G15" s="62">
        <f>+F15/$E$10</f>
        <v>1.0065999118745579</v>
      </c>
      <c r="H15" s="163">
        <f t="shared" ref="H15:H19" si="0">+E15*$E$6/$D$6</f>
        <v>3036.4421874999998</v>
      </c>
      <c r="I15" s="78">
        <f t="shared" ref="I15:I19" si="1">+H15/$E$10</f>
        <v>1.1743665638536509</v>
      </c>
    </row>
    <row r="16" spans="1:12" s="7" customFormat="1" ht="35.5" customHeight="1" x14ac:dyDescent="0.3">
      <c r="B16" s="77" t="s">
        <v>27</v>
      </c>
      <c r="C16" s="60">
        <v>37379.51</v>
      </c>
      <c r="D16" s="61">
        <f t="shared" ref="D16:D19" si="2">C16/14</f>
        <v>2669.9650000000001</v>
      </c>
      <c r="E16" s="61">
        <f t="shared" ref="E16:E19" si="3">+C16/12</f>
        <v>3114.959166666667</v>
      </c>
      <c r="F16" s="163">
        <f t="shared" ref="F16:F19" si="4">+D16*$E$6/$D$6</f>
        <v>2503.0921874999999</v>
      </c>
      <c r="G16" s="63">
        <f t="shared" ref="G16:G19" si="5">+F16/$E$10</f>
        <v>0.96808949083384899</v>
      </c>
      <c r="H16" s="163">
        <f t="shared" si="0"/>
        <v>2920.2742187500003</v>
      </c>
      <c r="I16" s="78">
        <f t="shared" si="1"/>
        <v>1.1294377393061574</v>
      </c>
      <c r="J16" s="8"/>
    </row>
    <row r="17" spans="1:16" ht="35.5" customHeight="1" x14ac:dyDescent="0.35">
      <c r="B17" s="77" t="s">
        <v>11</v>
      </c>
      <c r="C17" s="60">
        <v>32832.050000000003</v>
      </c>
      <c r="D17" s="61">
        <f t="shared" si="2"/>
        <v>2345.1464285714287</v>
      </c>
      <c r="E17" s="61">
        <f t="shared" si="3"/>
        <v>2736.0041666666671</v>
      </c>
      <c r="F17" s="163">
        <f t="shared" si="4"/>
        <v>2198.5747767857147</v>
      </c>
      <c r="G17" s="62">
        <f t="shared" si="5"/>
        <v>0.85031512097219786</v>
      </c>
      <c r="H17" s="163">
        <f t="shared" si="0"/>
        <v>2565.0039062500005</v>
      </c>
      <c r="I17" s="78">
        <f t="shared" si="1"/>
        <v>0.99203430780089752</v>
      </c>
    </row>
    <row r="18" spans="1:16" ht="35.5" customHeight="1" x14ac:dyDescent="0.35">
      <c r="B18" s="77" t="s">
        <v>12</v>
      </c>
      <c r="C18" s="60">
        <v>24410.51</v>
      </c>
      <c r="D18" s="61">
        <f t="shared" si="2"/>
        <v>1743.607857142857</v>
      </c>
      <c r="E18" s="61">
        <f t="shared" si="3"/>
        <v>2034.2091666666665</v>
      </c>
      <c r="F18" s="163">
        <f t="shared" si="4"/>
        <v>1634.6323660714284</v>
      </c>
      <c r="G18" s="62">
        <f t="shared" si="5"/>
        <v>0.63220620593727894</v>
      </c>
      <c r="H18" s="163">
        <f t="shared" si="0"/>
        <v>1907.07109375</v>
      </c>
      <c r="I18" s="78">
        <f t="shared" si="1"/>
        <v>0.73757390692682556</v>
      </c>
    </row>
    <row r="19" spans="1:16" ht="35.5" customHeight="1" x14ac:dyDescent="0.35">
      <c r="B19" s="77" t="s">
        <v>13</v>
      </c>
      <c r="C19" s="60">
        <v>19579.55</v>
      </c>
      <c r="D19" s="61">
        <f t="shared" si="2"/>
        <v>1398.5392857142856</v>
      </c>
      <c r="E19" s="61">
        <f t="shared" si="3"/>
        <v>1631.6291666666666</v>
      </c>
      <c r="F19" s="163">
        <f t="shared" si="4"/>
        <v>1311.1305803571427</v>
      </c>
      <c r="G19" s="63">
        <f t="shared" si="5"/>
        <v>0.50708948807129595</v>
      </c>
      <c r="H19" s="163">
        <f t="shared" si="0"/>
        <v>1529.65234375</v>
      </c>
      <c r="I19" s="78">
        <f t="shared" si="1"/>
        <v>0.59160440274984527</v>
      </c>
    </row>
    <row r="20" spans="1:16" ht="9.65" customHeight="1" x14ac:dyDescent="0.35">
      <c r="B20" s="79"/>
      <c r="C20" s="22"/>
      <c r="D20" s="23"/>
      <c r="E20" s="23"/>
      <c r="F20" s="24"/>
      <c r="G20" s="25"/>
      <c r="H20" s="26"/>
      <c r="I20" s="80"/>
      <c r="J20" s="13"/>
      <c r="K20" s="13"/>
    </row>
    <row r="21" spans="1:16" ht="9.65" customHeight="1" thickBot="1" x14ac:dyDescent="0.4">
      <c r="B21" s="81"/>
      <c r="C21" s="15"/>
      <c r="D21" s="16"/>
      <c r="E21" s="16"/>
      <c r="F21" s="17"/>
      <c r="G21" s="18"/>
      <c r="H21" s="17"/>
      <c r="I21" s="82"/>
      <c r="J21" s="13"/>
      <c r="K21" s="13"/>
    </row>
    <row r="22" spans="1:16" ht="53.5" customHeight="1" thickBot="1" x14ac:dyDescent="0.4">
      <c r="B22" s="215" t="s">
        <v>44</v>
      </c>
      <c r="C22" s="216"/>
      <c r="D22" s="216"/>
      <c r="E22" s="216"/>
      <c r="F22" s="216"/>
      <c r="G22" s="216"/>
      <c r="H22" s="216"/>
      <c r="I22" s="217"/>
      <c r="J22" s="13"/>
      <c r="K22" s="13"/>
    </row>
    <row r="23" spans="1:16" ht="47" customHeight="1" x14ac:dyDescent="0.35">
      <c r="B23" s="219" t="s">
        <v>45</v>
      </c>
      <c r="C23" s="220"/>
      <c r="D23" s="220"/>
      <c r="E23" s="220"/>
      <c r="F23" s="220"/>
      <c r="G23" s="220"/>
      <c r="H23" s="220"/>
      <c r="I23" s="221"/>
      <c r="J23" s="13"/>
      <c r="K23" s="13"/>
    </row>
    <row r="24" spans="1:16" ht="35.5" customHeight="1" thickBot="1" x14ac:dyDescent="0.4">
      <c r="B24" s="222" t="s">
        <v>46</v>
      </c>
      <c r="C24" s="223"/>
      <c r="D24" s="223"/>
      <c r="E24" s="223"/>
      <c r="F24" s="223"/>
      <c r="G24" s="223"/>
      <c r="H24" s="223"/>
      <c r="I24" s="224"/>
      <c r="J24" s="13"/>
      <c r="K24" s="13"/>
    </row>
    <row r="25" spans="1:16" ht="57.5" customHeight="1" x14ac:dyDescent="0.35"/>
    <row r="26" spans="1:16" ht="45.65" customHeight="1" thickBot="1" x14ac:dyDescent="0.4">
      <c r="B26" s="218" t="s">
        <v>47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</row>
    <row r="27" spans="1:16" ht="87" customHeight="1" x14ac:dyDescent="0.35">
      <c r="B27" s="207" t="s">
        <v>49</v>
      </c>
      <c r="C27" s="88" t="s">
        <v>14</v>
      </c>
      <c r="D27" s="89" t="s">
        <v>15</v>
      </c>
      <c r="E27" s="89" t="s">
        <v>16</v>
      </c>
      <c r="F27" s="89" t="s">
        <v>17</v>
      </c>
      <c r="G27" s="89" t="s">
        <v>18</v>
      </c>
      <c r="H27" s="89" t="s">
        <v>19</v>
      </c>
      <c r="I27" s="89" t="s">
        <v>20</v>
      </c>
      <c r="J27" s="89" t="s">
        <v>21</v>
      </c>
      <c r="K27" s="89" t="s">
        <v>22</v>
      </c>
      <c r="L27" s="89" t="s">
        <v>23</v>
      </c>
      <c r="M27" s="118" t="s">
        <v>69</v>
      </c>
      <c r="N27" s="83"/>
    </row>
    <row r="28" spans="1:16" ht="53.5" customHeight="1" thickBot="1" x14ac:dyDescent="0.4">
      <c r="A28" s="19"/>
      <c r="B28" s="208"/>
      <c r="C28" s="90">
        <v>37.5</v>
      </c>
      <c r="D28" s="94">
        <v>459.98</v>
      </c>
      <c r="E28" s="94">
        <v>195.18</v>
      </c>
      <c r="F28" s="94">
        <v>1930.44</v>
      </c>
      <c r="G28" s="92">
        <f>+D28+E28+F28</f>
        <v>2585.6000000000004</v>
      </c>
      <c r="H28" s="130">
        <f>+J28*I28</f>
        <v>964.68629399999998</v>
      </c>
      <c r="I28" s="93">
        <v>0.31979999999999997</v>
      </c>
      <c r="J28" s="94">
        <f>+G28+430.93</f>
        <v>3016.53</v>
      </c>
      <c r="K28" s="91"/>
      <c r="L28" s="130">
        <f>+G28+H28-K28</f>
        <v>3550.2862940000005</v>
      </c>
      <c r="M28" s="95">
        <v>430.93</v>
      </c>
      <c r="N28" s="84"/>
      <c r="P28" s="3"/>
    </row>
    <row r="29" spans="1:16" ht="14" customHeight="1" thickBot="1" x14ac:dyDescent="0.5">
      <c r="B29" s="85"/>
      <c r="C29" s="96"/>
      <c r="D29" s="96"/>
      <c r="E29" s="96"/>
      <c r="F29" s="96"/>
      <c r="G29" s="96"/>
      <c r="H29" s="96"/>
      <c r="I29" s="97"/>
      <c r="J29" s="96"/>
      <c r="K29" s="96"/>
      <c r="L29" s="136"/>
      <c r="M29" s="137"/>
      <c r="N29" s="83"/>
      <c r="P29" s="3"/>
    </row>
    <row r="30" spans="1:16" ht="101" customHeight="1" thickBot="1" x14ac:dyDescent="0.5">
      <c r="B30" s="87" t="s">
        <v>48</v>
      </c>
      <c r="C30" s="147">
        <f>+G16</f>
        <v>0.96808949083384899</v>
      </c>
      <c r="D30" s="96"/>
      <c r="E30" s="96"/>
      <c r="F30" s="96"/>
      <c r="G30" s="96"/>
      <c r="H30" s="96"/>
      <c r="I30" s="97"/>
      <c r="J30" s="96"/>
      <c r="K30" s="96"/>
      <c r="L30" s="136"/>
      <c r="M30" s="137"/>
      <c r="N30" s="83"/>
      <c r="P30" s="3"/>
    </row>
    <row r="31" spans="1:16" ht="10" customHeight="1" thickBot="1" x14ac:dyDescent="0.5">
      <c r="B31" s="85"/>
      <c r="C31" s="99"/>
      <c r="D31" s="96"/>
      <c r="E31" s="96"/>
      <c r="F31" s="96"/>
      <c r="G31" s="96"/>
      <c r="H31" s="96"/>
      <c r="I31" s="97"/>
      <c r="J31" s="96"/>
      <c r="K31" s="96"/>
      <c r="L31" s="136"/>
      <c r="M31" s="137"/>
      <c r="N31" s="83"/>
      <c r="P31" s="3"/>
    </row>
    <row r="32" spans="1:16" ht="56.5" customHeight="1" thickBot="1" x14ac:dyDescent="0.4">
      <c r="B32" s="86" t="s">
        <v>51</v>
      </c>
      <c r="C32" s="119">
        <f>+C28</f>
        <v>37.5</v>
      </c>
      <c r="D32" s="133">
        <f>+D28*$C$30</f>
        <v>445.30180399375388</v>
      </c>
      <c r="E32" s="133">
        <f>+E28*$C$30</f>
        <v>188.95170682095065</v>
      </c>
      <c r="F32" s="133">
        <f>+F28*$C$30</f>
        <v>1868.8386766852955</v>
      </c>
      <c r="G32" s="121">
        <f>+D32+E32+F32</f>
        <v>2503.0921874999999</v>
      </c>
      <c r="H32" s="131">
        <f>+J32*I32</f>
        <v>933.90266317285273</v>
      </c>
      <c r="I32" s="134">
        <f>+I28</f>
        <v>0.31979999999999997</v>
      </c>
      <c r="J32" s="135">
        <f>+J28*$C$30</f>
        <v>2920.2709917850307</v>
      </c>
      <c r="K32" s="120">
        <f>+K28*C30</f>
        <v>0</v>
      </c>
      <c r="L32" s="131">
        <f>+G32+H32-K32</f>
        <v>3436.9948506728524</v>
      </c>
      <c r="M32" s="138">
        <f>+M28*C30</f>
        <v>417.17880428503054</v>
      </c>
      <c r="N32" s="83"/>
    </row>
    <row r="33" spans="1:19" ht="49.5" customHeight="1" thickBot="1" x14ac:dyDescent="0.4">
      <c r="B33" s="85"/>
      <c r="C33" s="100"/>
      <c r="D33" s="101"/>
      <c r="E33" s="101"/>
      <c r="F33" s="101"/>
      <c r="G33" s="102"/>
      <c r="H33" s="102"/>
      <c r="I33" s="103"/>
      <c r="J33" s="101"/>
      <c r="K33" s="100"/>
      <c r="L33" s="139"/>
      <c r="M33" s="140"/>
      <c r="N33" s="83"/>
      <c r="R33" s="3"/>
      <c r="S33" s="10"/>
    </row>
    <row r="34" spans="1:19" ht="87" customHeight="1" thickTop="1" x14ac:dyDescent="0.35">
      <c r="B34" s="122" t="s">
        <v>43</v>
      </c>
      <c r="C34" s="143" t="s">
        <v>14</v>
      </c>
      <c r="D34" s="143" t="s">
        <v>15</v>
      </c>
      <c r="E34" s="143" t="s">
        <v>16</v>
      </c>
      <c r="F34" s="143" t="s">
        <v>17</v>
      </c>
      <c r="G34" s="143" t="s">
        <v>18</v>
      </c>
      <c r="H34" s="143" t="s">
        <v>19</v>
      </c>
      <c r="I34" s="143" t="s">
        <v>20</v>
      </c>
      <c r="J34" s="143" t="s">
        <v>21</v>
      </c>
      <c r="K34" s="143" t="s">
        <v>22</v>
      </c>
      <c r="L34" s="143" t="s">
        <v>23</v>
      </c>
      <c r="M34" s="143" t="s">
        <v>24</v>
      </c>
      <c r="N34" s="144" t="s">
        <v>29</v>
      </c>
    </row>
    <row r="35" spans="1:19" ht="57.5" customHeight="1" x14ac:dyDescent="0.35">
      <c r="A35" s="11"/>
      <c r="B35" s="145">
        <v>500</v>
      </c>
      <c r="C35" s="125">
        <f>C32*$N$35</f>
        <v>5.4553471316168416</v>
      </c>
      <c r="D35" s="129">
        <f>D32*$N$35</f>
        <v>64.780691176563479</v>
      </c>
      <c r="E35" s="129">
        <f t="shared" ref="E35:F35" si="6">E32*$N$35</f>
        <v>27.487924048527454</v>
      </c>
      <c r="F35" s="129">
        <f t="shared" si="6"/>
        <v>271.87103238159307</v>
      </c>
      <c r="G35" s="124">
        <f>+D35+E35+F35</f>
        <v>364.13964760668398</v>
      </c>
      <c r="H35" s="132">
        <f>+J35*I35</f>
        <v>135.86035239331605</v>
      </c>
      <c r="I35" s="126">
        <f>+I32</f>
        <v>0.31979999999999997</v>
      </c>
      <c r="J35" s="128">
        <f>+J32*$N$35</f>
        <v>424.82911942875563</v>
      </c>
      <c r="K35" s="127"/>
      <c r="L35" s="132">
        <f>+G35+H35-K35</f>
        <v>500</v>
      </c>
      <c r="M35" s="142">
        <f>+M28*$N$35</f>
        <v>62.689939718070548</v>
      </c>
      <c r="N35" s="146">
        <f>+B35/L32</f>
        <v>0.14547592350978245</v>
      </c>
      <c r="O35" s="12"/>
    </row>
    <row r="36" spans="1:19" ht="38" customHeight="1" thickBot="1" x14ac:dyDescent="0.4">
      <c r="B36" s="209" t="s">
        <v>37</v>
      </c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1"/>
    </row>
    <row r="37" spans="1:19" ht="15" thickTop="1" x14ac:dyDescent="0.35"/>
    <row r="39" spans="1:19" ht="101" customHeight="1" x14ac:dyDescent="0.35"/>
    <row r="40" spans="1:19" ht="46" customHeight="1" thickBot="1" x14ac:dyDescent="0.4">
      <c r="B40" s="218" t="s">
        <v>52</v>
      </c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</row>
    <row r="41" spans="1:19" ht="88.5" customHeight="1" x14ac:dyDescent="0.35">
      <c r="B41" s="205" t="s">
        <v>50</v>
      </c>
      <c r="C41" s="88" t="s">
        <v>14</v>
      </c>
      <c r="D41" s="89" t="s">
        <v>15</v>
      </c>
      <c r="E41" s="89" t="s">
        <v>16</v>
      </c>
      <c r="F41" s="89" t="s">
        <v>17</v>
      </c>
      <c r="G41" s="89" t="s">
        <v>18</v>
      </c>
      <c r="H41" s="89" t="s">
        <v>19</v>
      </c>
      <c r="I41" s="89" t="s">
        <v>20</v>
      </c>
      <c r="J41" s="89" t="s">
        <v>21</v>
      </c>
      <c r="K41" s="89" t="s">
        <v>22</v>
      </c>
      <c r="L41" s="89" t="s">
        <v>23</v>
      </c>
      <c r="M41" s="118" t="s">
        <v>24</v>
      </c>
      <c r="N41" s="9"/>
    </row>
    <row r="42" spans="1:19" ht="53" customHeight="1" thickBot="1" x14ac:dyDescent="0.4">
      <c r="B42" s="206"/>
      <c r="C42" s="104">
        <v>37.5</v>
      </c>
      <c r="D42" s="105">
        <v>459.98</v>
      </c>
      <c r="E42" s="106">
        <v>195.18</v>
      </c>
      <c r="F42" s="105">
        <v>1930.44</v>
      </c>
      <c r="G42" s="107">
        <f>+D42+E42+F42</f>
        <v>2585.6000000000004</v>
      </c>
      <c r="H42" s="107">
        <f>+J42*I42</f>
        <v>964.68629399999998</v>
      </c>
      <c r="I42" s="108">
        <v>0.31979999999999997</v>
      </c>
      <c r="J42" s="109">
        <f>+G42+430.93</f>
        <v>3016.53</v>
      </c>
      <c r="K42" s="105"/>
      <c r="L42" s="107">
        <f>+G42+H42</f>
        <v>3550.2862940000005</v>
      </c>
      <c r="M42" s="110"/>
      <c r="N42" s="59"/>
    </row>
    <row r="43" spans="1:19" ht="70.5" customHeight="1" thickBot="1" x14ac:dyDescent="0.55000000000000004">
      <c r="B43" s="111"/>
      <c r="C43" s="96"/>
      <c r="D43" s="96"/>
      <c r="E43" s="96"/>
      <c r="F43" s="96"/>
      <c r="G43" s="96"/>
      <c r="H43" s="96"/>
      <c r="I43" s="97"/>
      <c r="J43" s="96"/>
      <c r="K43" s="96"/>
      <c r="L43" s="98"/>
      <c r="M43" s="96"/>
      <c r="N43" s="9"/>
    </row>
    <row r="44" spans="1:19" ht="95" customHeight="1" thickTop="1" x14ac:dyDescent="0.35">
      <c r="B44" s="122" t="s">
        <v>25</v>
      </c>
      <c r="C44" s="143" t="s">
        <v>14</v>
      </c>
      <c r="D44" s="143" t="s">
        <v>15</v>
      </c>
      <c r="E44" s="143" t="s">
        <v>16</v>
      </c>
      <c r="F44" s="143" t="s">
        <v>17</v>
      </c>
      <c r="G44" s="143" t="s">
        <v>18</v>
      </c>
      <c r="H44" s="143" t="s">
        <v>19</v>
      </c>
      <c r="I44" s="143" t="s">
        <v>20</v>
      </c>
      <c r="J44" s="143" t="s">
        <v>21</v>
      </c>
      <c r="K44" s="143" t="s">
        <v>22</v>
      </c>
      <c r="L44" s="143" t="s">
        <v>23</v>
      </c>
      <c r="M44" s="143" t="s">
        <v>24</v>
      </c>
      <c r="N44" s="144" t="s">
        <v>29</v>
      </c>
    </row>
    <row r="45" spans="1:19" ht="57" customHeight="1" x14ac:dyDescent="0.35">
      <c r="B45" s="123">
        <v>500</v>
      </c>
      <c r="C45" s="148">
        <f>C42*$N$45</f>
        <v>5.2812642269688457</v>
      </c>
      <c r="D45" s="148">
        <f t="shared" ref="D45:F45" si="7">D42*$N$45</f>
        <v>64.780691176563465</v>
      </c>
      <c r="E45" s="148">
        <f t="shared" si="7"/>
        <v>27.48792404852745</v>
      </c>
      <c r="F45" s="148">
        <f t="shared" si="7"/>
        <v>271.87103238159307</v>
      </c>
      <c r="G45" s="141">
        <f>+D45+E45+F45</f>
        <v>364.13964760668398</v>
      </c>
      <c r="H45" s="141">
        <f>+J45*I45</f>
        <v>135.86035239331602</v>
      </c>
      <c r="I45" s="149">
        <f>+I42</f>
        <v>0.31979999999999997</v>
      </c>
      <c r="J45" s="150">
        <f>+J42*N45</f>
        <v>424.82911942875558</v>
      </c>
      <c r="K45" s="151"/>
      <c r="L45" s="141">
        <f>+G45+H45</f>
        <v>500</v>
      </c>
      <c r="M45" s="152">
        <f>+M42*$N$35</f>
        <v>0</v>
      </c>
      <c r="N45" s="153">
        <f>+B45/L42</f>
        <v>0.14083371271916922</v>
      </c>
    </row>
    <row r="46" spans="1:19" ht="47" customHeight="1" thickBot="1" x14ac:dyDescent="0.4">
      <c r="B46" s="212" t="s">
        <v>37</v>
      </c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4"/>
    </row>
    <row r="47" spans="1:19" ht="15" thickTop="1" x14ac:dyDescent="0.35"/>
  </sheetData>
  <mergeCells count="13">
    <mergeCell ref="B46:N46"/>
    <mergeCell ref="B22:I22"/>
    <mergeCell ref="B13:I13"/>
    <mergeCell ref="B23:I23"/>
    <mergeCell ref="B24:I24"/>
    <mergeCell ref="B40:N40"/>
    <mergeCell ref="B26:N26"/>
    <mergeCell ref="A1:L1"/>
    <mergeCell ref="C5:G5"/>
    <mergeCell ref="D3:G3"/>
    <mergeCell ref="B41:B42"/>
    <mergeCell ref="B27:B28"/>
    <mergeCell ref="B36:N36"/>
  </mergeCells>
  <conditionalFormatting sqref="G15:G19">
    <cfRule type="cellIs" dxfId="2" priority="2" operator="lessThan">
      <formula>1</formula>
    </cfRule>
    <cfRule type="cellIs" dxfId="1" priority="3" operator="greaterThan">
      <formula>$F$15</formula>
    </cfRule>
  </conditionalFormatting>
  <conditionalFormatting sqref="I15:I19">
    <cfRule type="cellIs" dxfId="0" priority="1" operator="lessThan">
      <formula>1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124F-66FC-48E5-AE83-BB9419DF8474}">
  <dimension ref="A1:T93"/>
  <sheetViews>
    <sheetView showGridLines="0" topLeftCell="A6" zoomScale="60" zoomScaleNormal="60" zoomScaleSheetLayoutView="70" workbookViewId="0">
      <selection activeCell="N22" sqref="N22"/>
    </sheetView>
  </sheetViews>
  <sheetFormatPr baseColWidth="10" defaultRowHeight="14.5" x14ac:dyDescent="0.35"/>
  <cols>
    <col min="1" max="1" width="14" customWidth="1"/>
    <col min="2" max="2" width="16.7265625" customWidth="1"/>
    <col min="3" max="3" width="15.54296875" customWidth="1"/>
    <col min="4" max="4" width="16" customWidth="1"/>
    <col min="5" max="5" width="18.453125" customWidth="1"/>
    <col min="6" max="6" width="3.6328125" customWidth="1"/>
    <col min="7" max="7" width="17.6328125" customWidth="1"/>
    <col min="8" max="8" width="13.7265625" customWidth="1"/>
    <col min="9" max="9" width="17.1796875" customWidth="1"/>
    <col min="10" max="10" width="13.81640625" style="2" customWidth="1"/>
    <col min="11" max="11" width="17" style="2" customWidth="1"/>
    <col min="12" max="12" width="4.08984375" customWidth="1"/>
    <col min="13" max="13" width="19.453125" customWidth="1"/>
    <col min="14" max="14" width="11.453125" customWidth="1"/>
    <col min="15" max="15" width="14.08984375" customWidth="1"/>
    <col min="16" max="16" width="14.6328125" style="2" customWidth="1"/>
    <col min="17" max="17" width="14.36328125" customWidth="1"/>
    <col min="20" max="20" width="14.453125" customWidth="1"/>
  </cols>
  <sheetData>
    <row r="1" spans="1:17" ht="40.5" customHeight="1" x14ac:dyDescent="0.35">
      <c r="A1" s="250" t="s">
        <v>68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pans="1:17" ht="15" thickBot="1" x14ac:dyDescent="0.4"/>
    <row r="3" spans="1:17" ht="19" thickBot="1" x14ac:dyDescent="0.5">
      <c r="A3" s="112"/>
      <c r="B3" s="114" t="s">
        <v>30</v>
      </c>
      <c r="C3" s="113"/>
      <c r="D3" s="115"/>
      <c r="E3" s="115"/>
      <c r="F3" s="116"/>
      <c r="G3" s="117"/>
    </row>
    <row r="5" spans="1:17" ht="45.5" customHeight="1" x14ac:dyDescent="0.35">
      <c r="A5" s="278" t="s">
        <v>70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80"/>
    </row>
    <row r="6" spans="1:17" ht="45" customHeight="1" thickBot="1" x14ac:dyDescent="0.4"/>
    <row r="7" spans="1:17" ht="34.5" customHeight="1" thickBot="1" x14ac:dyDescent="0.4">
      <c r="A7" s="230" t="s">
        <v>67</v>
      </c>
      <c r="B7" s="231"/>
      <c r="C7" s="231"/>
      <c r="D7" s="231"/>
      <c r="E7" s="231"/>
      <c r="F7" s="251"/>
      <c r="G7" s="245" t="s">
        <v>55</v>
      </c>
      <c r="H7" s="246"/>
      <c r="I7" s="246"/>
      <c r="J7" s="246"/>
      <c r="K7" s="247"/>
      <c r="L7" s="251"/>
      <c r="M7" s="248" t="s">
        <v>56</v>
      </c>
      <c r="N7" s="248"/>
      <c r="O7" s="248"/>
      <c r="P7" s="248"/>
      <c r="Q7" s="249"/>
    </row>
    <row r="8" spans="1:17" ht="50" customHeight="1" thickBot="1" x14ac:dyDescent="0.4">
      <c r="A8" s="232"/>
      <c r="B8" s="233"/>
      <c r="C8" s="233"/>
      <c r="D8" s="233"/>
      <c r="E8" s="233"/>
      <c r="F8" s="252"/>
      <c r="G8" s="191" t="s">
        <v>59</v>
      </c>
      <c r="H8" s="192">
        <v>5.4553000000000003</v>
      </c>
      <c r="I8" s="254" t="s">
        <v>60</v>
      </c>
      <c r="J8" s="255"/>
      <c r="K8" s="256"/>
      <c r="L8" s="252"/>
      <c r="M8" s="193" t="s">
        <v>59</v>
      </c>
      <c r="N8" s="168">
        <v>5.2812999999999999</v>
      </c>
      <c r="O8" s="254" t="s">
        <v>60</v>
      </c>
      <c r="P8" s="255"/>
      <c r="Q8" s="256"/>
    </row>
    <row r="9" spans="1:17" ht="48.5" customHeight="1" x14ac:dyDescent="0.35">
      <c r="A9" s="234" t="s">
        <v>66</v>
      </c>
      <c r="B9" s="235"/>
      <c r="C9" s="227" t="s">
        <v>31</v>
      </c>
      <c r="D9" s="227" t="s">
        <v>62</v>
      </c>
      <c r="E9" s="227" t="s">
        <v>58</v>
      </c>
      <c r="F9" s="252"/>
      <c r="G9" s="258" t="s">
        <v>61</v>
      </c>
      <c r="H9" s="259"/>
      <c r="I9" s="275" t="s">
        <v>57</v>
      </c>
      <c r="J9" s="257" t="s">
        <v>32</v>
      </c>
      <c r="K9" s="264" t="s">
        <v>58</v>
      </c>
      <c r="L9" s="252"/>
      <c r="M9" s="243" t="s">
        <v>63</v>
      </c>
      <c r="N9" s="243"/>
      <c r="O9" s="225" t="s">
        <v>64</v>
      </c>
      <c r="P9" s="225" t="s">
        <v>32</v>
      </c>
      <c r="Q9" s="225" t="s">
        <v>65</v>
      </c>
    </row>
    <row r="10" spans="1:17" ht="40.5" customHeight="1" thickBot="1" x14ac:dyDescent="0.4">
      <c r="A10" s="236"/>
      <c r="B10" s="237"/>
      <c r="C10" s="228"/>
      <c r="D10" s="229"/>
      <c r="E10" s="228"/>
      <c r="F10" s="252"/>
      <c r="G10" s="260"/>
      <c r="H10" s="261"/>
      <c r="I10" s="276"/>
      <c r="J10" s="226"/>
      <c r="K10" s="265"/>
      <c r="L10" s="252"/>
      <c r="M10" s="244"/>
      <c r="N10" s="244"/>
      <c r="O10" s="226"/>
      <c r="P10" s="226"/>
      <c r="Q10" s="226"/>
    </row>
    <row r="11" spans="1:17" s="154" customFormat="1" ht="42" customHeight="1" thickBot="1" x14ac:dyDescent="0.4">
      <c r="A11" s="238" t="s">
        <v>33</v>
      </c>
      <c r="B11" s="239"/>
      <c r="C11" s="229"/>
      <c r="D11" s="169">
        <v>31.98</v>
      </c>
      <c r="E11" s="229"/>
      <c r="F11" s="252"/>
      <c r="G11" s="262">
        <v>14</v>
      </c>
      <c r="H11" s="263"/>
      <c r="I11" s="277"/>
      <c r="J11" s="170">
        <v>31.98</v>
      </c>
      <c r="K11" s="266"/>
      <c r="L11" s="252"/>
      <c r="M11" s="242">
        <v>12</v>
      </c>
      <c r="N11" s="242"/>
      <c r="O11" s="267"/>
      <c r="P11" s="170">
        <v>31.98</v>
      </c>
      <c r="Q11" s="267"/>
    </row>
    <row r="12" spans="1:17" s="167" customFormat="1" ht="25.5" customHeight="1" x14ac:dyDescent="0.35">
      <c r="A12" s="194" t="s">
        <v>26</v>
      </c>
      <c r="B12" s="195">
        <v>38866.46</v>
      </c>
      <c r="C12" s="177">
        <f>B12/14</f>
        <v>2776.1757142857141</v>
      </c>
      <c r="D12" s="178">
        <f>C12*14/12*($D$11/100)</f>
        <v>1035.7911590000001</v>
      </c>
      <c r="E12" s="183">
        <f>+C12+D12</f>
        <v>3811.9668732857144</v>
      </c>
      <c r="F12" s="252"/>
      <c r="G12" s="269">
        <f>((B12/14)*$G$11)*$H$8/40</f>
        <v>5300.7049809500004</v>
      </c>
      <c r="H12" s="270"/>
      <c r="I12" s="171">
        <f>G12/14</f>
        <v>378.62178435357146</v>
      </c>
      <c r="J12" s="172">
        <f>I12*14/12*($J$11/100)</f>
        <v>141.2637877423175</v>
      </c>
      <c r="K12" s="186">
        <f>+I12+J12</f>
        <v>519.88557209588896</v>
      </c>
      <c r="L12" s="252"/>
      <c r="M12" s="240">
        <f>((B12/12)*$M$11)*$N$8/40</f>
        <v>5131.6358799499994</v>
      </c>
      <c r="N12" s="240"/>
      <c r="O12" s="172">
        <f>M12/12</f>
        <v>427.6363233291666</v>
      </c>
      <c r="P12" s="172">
        <f>O12*$P$11/100</f>
        <v>136.75809620066747</v>
      </c>
      <c r="Q12" s="189">
        <f>+O12+P12</f>
        <v>564.39441952983407</v>
      </c>
    </row>
    <row r="13" spans="1:17" s="167" customFormat="1" ht="25.5" customHeight="1" x14ac:dyDescent="0.35">
      <c r="A13" s="194" t="s">
        <v>10</v>
      </c>
      <c r="B13" s="195">
        <v>37379.51</v>
      </c>
      <c r="C13" s="179">
        <f t="shared" ref="C13:C16" si="0">B13/14</f>
        <v>2669.9650000000001</v>
      </c>
      <c r="D13" s="180">
        <f t="shared" ref="D13:D16" si="1">C13*14/12*($D$11/100)</f>
        <v>996.16394150000019</v>
      </c>
      <c r="E13" s="184">
        <f t="shared" ref="E13:E16" si="2">+C13+D13</f>
        <v>3666.1289415000001</v>
      </c>
      <c r="F13" s="252"/>
      <c r="G13" s="271">
        <f>((B13/14)*$G$11)*$H$8/40</f>
        <v>5097.9110225750001</v>
      </c>
      <c r="H13" s="272"/>
      <c r="I13" s="173">
        <f>G13/14</f>
        <v>364.13650161250001</v>
      </c>
      <c r="J13" s="174">
        <f>I13*14/12*($J$11/100)</f>
        <v>135.85932875162376</v>
      </c>
      <c r="K13" s="187">
        <f>+I13+J13</f>
        <v>499.99583036412378</v>
      </c>
      <c r="L13" s="252"/>
      <c r="M13" s="241">
        <f>((B13/12)*$M$11)*$N$8/40</f>
        <v>4935.3101540750004</v>
      </c>
      <c r="N13" s="241"/>
      <c r="O13" s="174">
        <f t="shared" ref="O13:O16" si="3">M13/12</f>
        <v>411.27584617291672</v>
      </c>
      <c r="P13" s="174">
        <f t="shared" ref="P13:P16" si="4">O13*$P$11/100</f>
        <v>131.52601560609878</v>
      </c>
      <c r="Q13" s="190">
        <f t="shared" ref="Q13:Q16" si="5">+O13+P13</f>
        <v>542.80186177901555</v>
      </c>
    </row>
    <row r="14" spans="1:17" s="167" customFormat="1" ht="25.5" customHeight="1" x14ac:dyDescent="0.35">
      <c r="A14" s="194" t="s">
        <v>34</v>
      </c>
      <c r="B14" s="195">
        <v>32832.050000000003</v>
      </c>
      <c r="C14" s="179">
        <f t="shared" si="0"/>
        <v>2345.1464285714287</v>
      </c>
      <c r="D14" s="180">
        <f t="shared" si="1"/>
        <v>874.97413250000022</v>
      </c>
      <c r="E14" s="184">
        <f t="shared" si="2"/>
        <v>3220.1205610714287</v>
      </c>
      <c r="F14" s="252"/>
      <c r="G14" s="271">
        <f>((B14/14)*$G$11)*$H$8/40</f>
        <v>4477.7170591250006</v>
      </c>
      <c r="H14" s="272"/>
      <c r="I14" s="173">
        <f>G14/14</f>
        <v>319.83693279464291</v>
      </c>
      <c r="J14" s="174">
        <f t="shared" ref="J14:J16" si="6">I14*14/12*($J$11/100)</f>
        <v>119.33115962568128</v>
      </c>
      <c r="K14" s="187">
        <f t="shared" ref="K14:K16" si="7">+I14+J14</f>
        <v>439.16809242032417</v>
      </c>
      <c r="L14" s="252"/>
      <c r="M14" s="241">
        <f>((B14/12)*$M$11)*$N$8/40</f>
        <v>4334.8976416249998</v>
      </c>
      <c r="N14" s="241"/>
      <c r="O14" s="174">
        <f t="shared" si="3"/>
        <v>361.24147013541665</v>
      </c>
      <c r="P14" s="174">
        <f t="shared" si="4"/>
        <v>115.52502214930624</v>
      </c>
      <c r="Q14" s="190">
        <f t="shared" si="5"/>
        <v>476.76649228472286</v>
      </c>
    </row>
    <row r="15" spans="1:17" s="167" customFormat="1" ht="25.5" customHeight="1" x14ac:dyDescent="0.35">
      <c r="A15" s="194" t="s">
        <v>35</v>
      </c>
      <c r="B15" s="195">
        <v>24410.51</v>
      </c>
      <c r="C15" s="179">
        <f t="shared" si="0"/>
        <v>1743.607857142857</v>
      </c>
      <c r="D15" s="180">
        <f t="shared" si="1"/>
        <v>650.54009150000002</v>
      </c>
      <c r="E15" s="184">
        <f t="shared" si="2"/>
        <v>2394.147948642857</v>
      </c>
      <c r="F15" s="252"/>
      <c r="G15" s="271">
        <f>((B15/14)*$G$11)*$H$8/40</f>
        <v>3329.1663800750002</v>
      </c>
      <c r="H15" s="272"/>
      <c r="I15" s="173">
        <f>G15/14</f>
        <v>237.79759857678573</v>
      </c>
      <c r="J15" s="174">
        <f t="shared" si="6"/>
        <v>88.722284028998757</v>
      </c>
      <c r="K15" s="187">
        <f t="shared" si="7"/>
        <v>326.51988260578446</v>
      </c>
      <c r="L15" s="252"/>
      <c r="M15" s="241">
        <f>((B15/12)*$M$11)*$N$8/40</f>
        <v>3222.9806615749994</v>
      </c>
      <c r="N15" s="241"/>
      <c r="O15" s="174">
        <f t="shared" si="3"/>
        <v>268.5817217979166</v>
      </c>
      <c r="P15" s="174">
        <f t="shared" si="4"/>
        <v>85.892434630973725</v>
      </c>
      <c r="Q15" s="190">
        <f t="shared" si="5"/>
        <v>354.4741564288903</v>
      </c>
    </row>
    <row r="16" spans="1:17" s="167" customFormat="1" ht="25.5" customHeight="1" thickBot="1" x14ac:dyDescent="0.4">
      <c r="A16" s="196" t="s">
        <v>36</v>
      </c>
      <c r="B16" s="197">
        <v>19579.55</v>
      </c>
      <c r="C16" s="181">
        <f t="shared" si="0"/>
        <v>1398.5392857142856</v>
      </c>
      <c r="D16" s="182">
        <f t="shared" si="1"/>
        <v>521.7950075</v>
      </c>
      <c r="E16" s="185">
        <f t="shared" si="2"/>
        <v>1920.3342932142855</v>
      </c>
      <c r="F16" s="253"/>
      <c r="G16" s="273">
        <f>((B16/14)*$G$11)*$H$8/40</f>
        <v>2670.3079778750002</v>
      </c>
      <c r="H16" s="274"/>
      <c r="I16" s="175">
        <f t="shared" ref="I16" si="8">G16/14</f>
        <v>190.73628413392859</v>
      </c>
      <c r="J16" s="176">
        <f t="shared" si="6"/>
        <v>71.16370761036876</v>
      </c>
      <c r="K16" s="188">
        <f t="shared" si="7"/>
        <v>261.89999174429738</v>
      </c>
      <c r="L16" s="253"/>
      <c r="M16" s="241">
        <f>((B16/12)*$M$11)*$N$8/40</f>
        <v>2585.1369353749997</v>
      </c>
      <c r="N16" s="241"/>
      <c r="O16" s="174">
        <f t="shared" si="3"/>
        <v>215.42807794791665</v>
      </c>
      <c r="P16" s="174">
        <f t="shared" si="4"/>
        <v>68.893899327743753</v>
      </c>
      <c r="Q16" s="190">
        <f t="shared" si="5"/>
        <v>284.3219772756604</v>
      </c>
    </row>
    <row r="18" spans="1:20" x14ac:dyDescent="0.35">
      <c r="C18" s="27"/>
      <c r="H18" s="27"/>
    </row>
    <row r="19" spans="1:20" ht="15.5" x14ac:dyDescent="0.35">
      <c r="A19" s="281" t="s">
        <v>71</v>
      </c>
      <c r="B19" s="282"/>
      <c r="C19" s="282"/>
      <c r="D19" s="282"/>
      <c r="E19" s="282"/>
      <c r="F19" s="283"/>
      <c r="G19" s="282"/>
      <c r="H19" s="282"/>
      <c r="I19" s="284"/>
      <c r="M19" s="27"/>
    </row>
    <row r="20" spans="1:20" ht="15.5" x14ac:dyDescent="0.35">
      <c r="A20" s="285" t="s">
        <v>72</v>
      </c>
      <c r="B20" s="286"/>
      <c r="C20" s="286"/>
      <c r="D20" s="286"/>
      <c r="E20" s="286"/>
      <c r="F20" s="286"/>
      <c r="G20" s="286"/>
      <c r="H20" s="286"/>
      <c r="I20" s="287"/>
      <c r="M20" s="27"/>
    </row>
    <row r="21" spans="1:20" ht="15.5" x14ac:dyDescent="0.35">
      <c r="A21" s="285" t="s">
        <v>73</v>
      </c>
      <c r="B21" s="286"/>
      <c r="C21" s="286"/>
      <c r="D21" s="286"/>
      <c r="E21" s="286"/>
      <c r="F21" s="286"/>
      <c r="G21" s="286"/>
      <c r="H21" s="286"/>
      <c r="I21" s="287"/>
    </row>
    <row r="22" spans="1:20" x14ac:dyDescent="0.35">
      <c r="A22" s="288" t="s">
        <v>74</v>
      </c>
      <c r="B22" s="289"/>
      <c r="C22" s="290"/>
      <c r="D22" s="290"/>
      <c r="E22" s="290"/>
      <c r="F22" s="291"/>
      <c r="G22" s="289"/>
      <c r="H22" s="289"/>
      <c r="I22" s="292"/>
    </row>
    <row r="23" spans="1:20" x14ac:dyDescent="0.35">
      <c r="A23" s="28"/>
    </row>
    <row r="24" spans="1:20" x14ac:dyDescent="0.35">
      <c r="A24" s="31"/>
      <c r="B24" s="31"/>
      <c r="C24" s="31"/>
      <c r="D24" s="31"/>
      <c r="E24" s="31"/>
      <c r="F24" s="31"/>
      <c r="I24" s="27"/>
      <c r="J24" s="32"/>
      <c r="K24" s="32"/>
    </row>
    <row r="25" spans="1:20" x14ac:dyDescent="0.35">
      <c r="A25" s="31"/>
      <c r="B25" s="31"/>
      <c r="C25" s="31"/>
      <c r="D25" s="31"/>
      <c r="E25" s="31"/>
      <c r="G25" s="33"/>
      <c r="I25" s="27"/>
      <c r="J25" s="32"/>
      <c r="K25" s="32"/>
      <c r="N25" s="31"/>
      <c r="O25" s="31"/>
      <c r="P25" s="31"/>
      <c r="Q25" s="31"/>
      <c r="R25" s="31"/>
      <c r="S25" s="31"/>
      <c r="T25" s="33"/>
    </row>
    <row r="26" spans="1:20" x14ac:dyDescent="0.35">
      <c r="A26" s="33"/>
      <c r="C26" s="33"/>
      <c r="D26" s="33"/>
      <c r="E26" s="33"/>
      <c r="F26" s="33"/>
      <c r="G26" s="33"/>
      <c r="N26" s="31"/>
      <c r="O26" s="31"/>
      <c r="P26" s="31"/>
      <c r="Q26" s="31"/>
      <c r="R26" s="31"/>
    </row>
    <row r="27" spans="1:20" x14ac:dyDescent="0.35">
      <c r="A27" s="34"/>
      <c r="B27" s="35"/>
      <c r="C27" s="36"/>
      <c r="D27" s="36"/>
      <c r="E27" s="36"/>
      <c r="F27" s="37"/>
      <c r="G27" s="33"/>
      <c r="I27" s="27"/>
      <c r="J27" s="32"/>
      <c r="K27" s="32"/>
      <c r="N27" s="33"/>
      <c r="Q27" s="33"/>
      <c r="R27" s="33"/>
      <c r="S27" s="33"/>
    </row>
    <row r="28" spans="1:20" x14ac:dyDescent="0.35">
      <c r="A28" s="34"/>
      <c r="B28" s="38"/>
      <c r="C28" s="36"/>
      <c r="D28" s="36"/>
      <c r="E28" s="36"/>
      <c r="F28" s="37"/>
      <c r="G28" s="33"/>
      <c r="N28" s="34"/>
      <c r="O28" s="38"/>
      <c r="P28" s="39"/>
      <c r="Q28" s="36"/>
      <c r="R28" s="36"/>
      <c r="S28" s="37"/>
      <c r="T28" s="33"/>
    </row>
    <row r="29" spans="1:20" x14ac:dyDescent="0.35">
      <c r="A29" s="34"/>
      <c r="B29" s="40"/>
      <c r="C29" s="36"/>
      <c r="D29" s="36"/>
      <c r="E29" s="36"/>
      <c r="F29" s="37"/>
      <c r="N29" s="34"/>
      <c r="O29" s="41"/>
      <c r="P29" s="42"/>
      <c r="R29" s="43"/>
      <c r="S29" s="37"/>
    </row>
    <row r="30" spans="1:20" x14ac:dyDescent="0.35">
      <c r="A30" s="34"/>
      <c r="B30" s="38"/>
      <c r="C30" s="36"/>
      <c r="D30" s="36"/>
      <c r="E30" s="36"/>
      <c r="F30" s="37"/>
      <c r="G30" s="33"/>
      <c r="I30" s="27"/>
      <c r="J30" s="32"/>
      <c r="K30" s="32"/>
      <c r="N30" s="34"/>
      <c r="S30" s="37"/>
    </row>
    <row r="31" spans="1:20" x14ac:dyDescent="0.35">
      <c r="A31" s="34"/>
      <c r="B31" s="35"/>
      <c r="C31" s="36"/>
      <c r="D31" s="36"/>
      <c r="E31" s="36"/>
      <c r="F31" s="37"/>
      <c r="G31" s="33"/>
      <c r="I31" s="27"/>
      <c r="J31" s="32"/>
      <c r="K31" s="32"/>
      <c r="N31" s="34"/>
      <c r="O31" s="41"/>
      <c r="P31" s="42"/>
      <c r="S31" s="37"/>
      <c r="T31" s="33"/>
    </row>
    <row r="32" spans="1:20" x14ac:dyDescent="0.35">
      <c r="A32" s="34"/>
      <c r="B32" s="38"/>
      <c r="C32" s="36"/>
      <c r="D32" s="36"/>
      <c r="E32" s="36"/>
      <c r="F32" s="37"/>
      <c r="G32" s="33"/>
      <c r="I32" s="27"/>
      <c r="J32" s="32"/>
      <c r="K32" s="32"/>
      <c r="N32" s="34"/>
      <c r="S32" s="37"/>
    </row>
    <row r="33" spans="1:20" x14ac:dyDescent="0.35">
      <c r="A33" s="34"/>
      <c r="B33" s="35"/>
      <c r="C33" s="36"/>
      <c r="D33" s="36"/>
      <c r="E33" s="36"/>
      <c r="F33" s="37"/>
      <c r="G33" s="33"/>
      <c r="I33" s="27"/>
      <c r="J33" s="32"/>
      <c r="K33" s="32"/>
      <c r="N33" s="34"/>
      <c r="O33" s="41"/>
      <c r="P33" s="42"/>
      <c r="S33" s="37"/>
    </row>
    <row r="34" spans="1:20" x14ac:dyDescent="0.35">
      <c r="A34" s="34"/>
      <c r="B34" s="38"/>
      <c r="C34" s="36"/>
      <c r="D34" s="36"/>
      <c r="E34" s="36"/>
      <c r="F34" s="37"/>
      <c r="N34" s="34"/>
      <c r="S34" s="37"/>
    </row>
    <row r="35" spans="1:20" x14ac:dyDescent="0.35">
      <c r="A35" s="34"/>
      <c r="C35" s="36"/>
      <c r="D35" s="36"/>
      <c r="E35" s="36"/>
      <c r="F35" s="37"/>
      <c r="G35" s="33"/>
      <c r="I35" s="27"/>
      <c r="J35" s="32"/>
      <c r="K35" s="32"/>
      <c r="N35" s="34"/>
      <c r="O35" s="41"/>
      <c r="P35" s="42"/>
      <c r="S35" s="37"/>
    </row>
    <row r="36" spans="1:20" x14ac:dyDescent="0.35">
      <c r="A36" s="34"/>
      <c r="B36" s="38"/>
      <c r="C36" s="36"/>
      <c r="D36" s="36"/>
      <c r="E36" s="36"/>
      <c r="F36" s="37"/>
      <c r="G36" s="33"/>
      <c r="N36" s="34"/>
      <c r="S36" s="37"/>
    </row>
    <row r="37" spans="1:20" x14ac:dyDescent="0.35">
      <c r="A37" s="34"/>
      <c r="B37" s="41"/>
      <c r="D37" s="43"/>
      <c r="E37" s="43"/>
      <c r="F37" s="37"/>
      <c r="G37" s="33"/>
      <c r="N37" s="34"/>
      <c r="O37" s="41"/>
      <c r="P37" s="42"/>
      <c r="S37" s="37"/>
    </row>
    <row r="38" spans="1:20" x14ac:dyDescent="0.35">
      <c r="A38" s="34"/>
      <c r="D38" s="43"/>
      <c r="E38" s="43"/>
      <c r="F38" s="37"/>
      <c r="G38" s="33"/>
      <c r="N38" s="34"/>
      <c r="R38" s="43"/>
      <c r="S38" s="37"/>
    </row>
    <row r="39" spans="1:20" x14ac:dyDescent="0.35">
      <c r="A39" s="34"/>
      <c r="B39" s="41"/>
      <c r="D39" s="43"/>
      <c r="E39" s="43"/>
      <c r="F39" s="37"/>
      <c r="G39" s="33"/>
      <c r="S39" s="37"/>
    </row>
    <row r="40" spans="1:20" x14ac:dyDescent="0.35">
      <c r="A40" s="34"/>
      <c r="C40" s="36"/>
      <c r="D40" s="36"/>
      <c r="E40" s="36"/>
      <c r="F40" s="37"/>
      <c r="G40" s="33"/>
      <c r="Q40" s="29"/>
      <c r="R40" s="29"/>
      <c r="S40" s="30"/>
    </row>
    <row r="41" spans="1:20" x14ac:dyDescent="0.35">
      <c r="A41" s="34"/>
      <c r="B41" s="41"/>
      <c r="D41" s="43"/>
      <c r="E41" s="43"/>
      <c r="F41" s="37"/>
      <c r="G41" s="33"/>
    </row>
    <row r="42" spans="1:20" x14ac:dyDescent="0.35">
      <c r="A42" s="34"/>
      <c r="C42" s="36"/>
      <c r="D42" s="36"/>
      <c r="E42" s="36"/>
      <c r="F42" s="37"/>
      <c r="G42" s="33"/>
      <c r="N42" s="268"/>
      <c r="O42" s="268"/>
      <c r="P42" s="268"/>
      <c r="Q42" s="268"/>
      <c r="R42" s="268"/>
      <c r="S42" s="268"/>
      <c r="T42" s="268"/>
    </row>
    <row r="43" spans="1:20" x14ac:dyDescent="0.35">
      <c r="A43" s="34"/>
      <c r="B43" s="41"/>
      <c r="D43" s="43"/>
      <c r="E43" s="43"/>
      <c r="F43" s="37"/>
      <c r="G43" s="33"/>
      <c r="N43" s="268"/>
      <c r="O43" s="268"/>
      <c r="P43" s="268"/>
      <c r="Q43" s="268"/>
      <c r="R43" s="268"/>
      <c r="S43" s="268"/>
      <c r="T43" s="268"/>
    </row>
    <row r="44" spans="1:20" x14ac:dyDescent="0.35">
      <c r="A44" s="34"/>
      <c r="C44" s="36"/>
      <c r="D44" s="36"/>
      <c r="E44" s="36"/>
      <c r="F44" s="37"/>
      <c r="G44" s="33"/>
      <c r="N44" s="268"/>
      <c r="O44" s="268"/>
      <c r="P44" s="268"/>
      <c r="Q44" s="268"/>
      <c r="R44" s="268"/>
      <c r="S44" s="268"/>
      <c r="T44" s="268"/>
    </row>
    <row r="45" spans="1:20" x14ac:dyDescent="0.35">
      <c r="A45" s="34"/>
      <c r="B45" s="41"/>
      <c r="D45" s="43"/>
      <c r="E45" s="43"/>
      <c r="F45" s="37"/>
      <c r="G45" s="33"/>
    </row>
    <row r="46" spans="1:20" x14ac:dyDescent="0.35">
      <c r="A46" s="34"/>
      <c r="D46" s="43"/>
      <c r="E46" s="43"/>
      <c r="F46" s="37"/>
      <c r="G46" s="33"/>
    </row>
    <row r="47" spans="1:20" x14ac:dyDescent="0.35">
      <c r="F47" s="37"/>
      <c r="G47" s="33"/>
    </row>
    <row r="48" spans="1:20" x14ac:dyDescent="0.35">
      <c r="C48" s="29"/>
      <c r="D48" s="29"/>
      <c r="E48" s="29"/>
      <c r="F48" s="30"/>
      <c r="G48" s="33"/>
    </row>
    <row r="49" spans="1:20" x14ac:dyDescent="0.35">
      <c r="G49" s="33"/>
    </row>
    <row r="52" spans="1:20" x14ac:dyDescent="0.35">
      <c r="A52" s="31"/>
      <c r="B52" s="31"/>
      <c r="C52" s="31"/>
      <c r="D52" s="31"/>
      <c r="E52" s="31"/>
      <c r="F52" s="31"/>
      <c r="G52" s="33"/>
      <c r="H52" s="33"/>
      <c r="I52" s="33"/>
      <c r="J52" s="31"/>
      <c r="K52" s="31"/>
      <c r="N52" s="31"/>
      <c r="O52" s="31"/>
      <c r="P52" s="31"/>
      <c r="Q52" s="31"/>
      <c r="R52" s="31"/>
      <c r="S52" s="31"/>
      <c r="T52" s="33"/>
    </row>
    <row r="53" spans="1:20" x14ac:dyDescent="0.35">
      <c r="A53" s="31"/>
      <c r="B53" s="31"/>
      <c r="C53" s="31"/>
      <c r="D53" s="31"/>
      <c r="E53" s="31"/>
      <c r="N53" s="31"/>
      <c r="O53" s="31"/>
      <c r="P53" s="31"/>
      <c r="Q53" s="31"/>
      <c r="R53" s="31"/>
    </row>
    <row r="54" spans="1:20" x14ac:dyDescent="0.35">
      <c r="A54" s="33"/>
      <c r="C54" s="33"/>
      <c r="D54" s="33"/>
      <c r="E54" s="33"/>
      <c r="F54" s="33"/>
      <c r="N54" s="33"/>
      <c r="Q54" s="33"/>
      <c r="R54" s="33"/>
      <c r="S54" s="33"/>
    </row>
    <row r="55" spans="1:20" x14ac:dyDescent="0.35">
      <c r="A55" s="33"/>
      <c r="C55" s="43"/>
      <c r="D55" s="43"/>
      <c r="E55" s="43"/>
      <c r="F55" s="37"/>
      <c r="N55" s="34"/>
      <c r="O55" s="35"/>
      <c r="P55" s="44"/>
      <c r="Q55" s="36"/>
      <c r="R55" s="36"/>
      <c r="S55" s="37"/>
      <c r="T55" s="33"/>
    </row>
    <row r="56" spans="1:20" x14ac:dyDescent="0.35">
      <c r="A56" s="33"/>
      <c r="B56" s="41"/>
      <c r="C56" s="43"/>
      <c r="D56" s="36"/>
      <c r="E56" s="36"/>
      <c r="F56" s="37"/>
      <c r="N56" s="34"/>
      <c r="O56" s="38"/>
      <c r="P56" s="39"/>
      <c r="Q56" s="36"/>
      <c r="R56" s="36"/>
      <c r="S56" s="37"/>
    </row>
    <row r="57" spans="1:20" x14ac:dyDescent="0.35">
      <c r="A57" s="33"/>
      <c r="C57" s="43"/>
      <c r="D57" s="43"/>
      <c r="E57" s="43"/>
      <c r="F57" s="37"/>
      <c r="N57" s="34"/>
      <c r="O57" s="40"/>
      <c r="P57" s="45"/>
      <c r="Q57" s="36"/>
      <c r="R57" s="36"/>
      <c r="S57" s="37"/>
    </row>
    <row r="58" spans="1:20" x14ac:dyDescent="0.35">
      <c r="A58" s="33"/>
      <c r="B58" s="41"/>
      <c r="C58" s="43"/>
      <c r="D58" s="43"/>
      <c r="E58" s="43"/>
      <c r="F58" s="37"/>
      <c r="I58" s="46"/>
      <c r="J58" s="47"/>
      <c r="K58" s="47"/>
      <c r="N58" s="34"/>
      <c r="O58" s="38"/>
      <c r="P58" s="39"/>
      <c r="Q58" s="36"/>
      <c r="R58" s="36"/>
      <c r="S58" s="37"/>
      <c r="T58" s="33"/>
    </row>
    <row r="59" spans="1:20" x14ac:dyDescent="0.35">
      <c r="A59" s="33"/>
      <c r="C59" s="43"/>
      <c r="D59" s="43"/>
      <c r="E59" s="43"/>
      <c r="F59" s="37"/>
      <c r="I59" s="46"/>
      <c r="J59" s="47"/>
      <c r="K59" s="47"/>
      <c r="N59" s="34"/>
      <c r="O59" s="35"/>
      <c r="P59" s="44"/>
      <c r="Q59" s="36"/>
      <c r="R59" s="36"/>
      <c r="S59" s="37"/>
    </row>
    <row r="60" spans="1:20" x14ac:dyDescent="0.35">
      <c r="A60" s="33"/>
      <c r="B60" s="41"/>
      <c r="C60" s="43"/>
      <c r="D60" s="43"/>
      <c r="E60" s="43"/>
      <c r="F60" s="37"/>
      <c r="I60" s="46"/>
      <c r="J60" s="47"/>
      <c r="K60" s="47"/>
      <c r="N60" s="34"/>
      <c r="O60" s="38"/>
      <c r="P60" s="39"/>
      <c r="Q60" s="36"/>
      <c r="R60" s="36"/>
      <c r="S60" s="37"/>
    </row>
    <row r="61" spans="1:20" x14ac:dyDescent="0.35">
      <c r="A61" s="33"/>
      <c r="C61" s="43"/>
      <c r="D61" s="43"/>
      <c r="E61" s="43"/>
      <c r="F61" s="37"/>
      <c r="H61" s="31"/>
      <c r="I61" s="48"/>
      <c r="J61" s="48"/>
      <c r="K61" s="48"/>
      <c r="N61" s="34"/>
      <c r="O61" s="35"/>
      <c r="P61" s="44"/>
      <c r="Q61" s="36"/>
      <c r="R61" s="36"/>
      <c r="S61" s="37"/>
      <c r="T61" s="33"/>
    </row>
    <row r="62" spans="1:20" x14ac:dyDescent="0.35">
      <c r="A62" s="33"/>
      <c r="B62" s="41"/>
      <c r="C62" s="43"/>
      <c r="D62" s="43"/>
      <c r="E62" s="43"/>
      <c r="F62" s="37"/>
      <c r="N62" s="34"/>
      <c r="O62" s="38"/>
      <c r="P62" s="39"/>
      <c r="Q62" s="36"/>
      <c r="R62" s="36"/>
      <c r="S62" s="37"/>
    </row>
    <row r="63" spans="1:20" x14ac:dyDescent="0.35">
      <c r="A63" s="33"/>
      <c r="C63" s="43"/>
      <c r="D63" s="43"/>
      <c r="E63" s="43"/>
      <c r="F63" s="37"/>
      <c r="N63" s="34"/>
      <c r="O63" s="33"/>
      <c r="P63" s="31"/>
      <c r="Q63" s="36"/>
      <c r="R63" s="36"/>
      <c r="S63" s="37"/>
    </row>
    <row r="64" spans="1:20" x14ac:dyDescent="0.35">
      <c r="F64" s="37"/>
      <c r="N64" s="34"/>
      <c r="O64" s="38"/>
      <c r="P64" s="39"/>
      <c r="Q64" s="36"/>
      <c r="R64" s="36"/>
      <c r="S64" s="37"/>
    </row>
    <row r="65" spans="1:19" x14ac:dyDescent="0.35">
      <c r="C65" s="29"/>
      <c r="D65" s="29"/>
      <c r="E65" s="29"/>
      <c r="F65" s="30"/>
      <c r="N65" s="34"/>
      <c r="O65" s="49"/>
      <c r="P65" s="50"/>
      <c r="Q65" s="36"/>
      <c r="R65" s="36"/>
      <c r="S65" s="37"/>
    </row>
    <row r="66" spans="1:19" x14ac:dyDescent="0.35">
      <c r="N66" s="34"/>
      <c r="O66" s="51"/>
      <c r="P66" s="52"/>
      <c r="Q66" s="36"/>
      <c r="R66" s="43"/>
      <c r="S66" s="37"/>
    </row>
    <row r="67" spans="1:19" x14ac:dyDescent="0.35">
      <c r="N67" s="34"/>
      <c r="O67" s="51"/>
      <c r="P67" s="52"/>
      <c r="R67" s="43"/>
      <c r="S67" s="37"/>
    </row>
    <row r="68" spans="1:19" x14ac:dyDescent="0.35">
      <c r="S68" s="37"/>
    </row>
    <row r="69" spans="1:19" x14ac:dyDescent="0.35">
      <c r="A69" s="31"/>
      <c r="B69" s="31"/>
      <c r="C69" s="31"/>
      <c r="D69" s="31"/>
      <c r="E69" s="31"/>
      <c r="F69" s="31"/>
      <c r="G69" s="33"/>
      <c r="Q69" s="29"/>
      <c r="R69" s="29"/>
      <c r="S69" s="30"/>
    </row>
    <row r="70" spans="1:19" x14ac:dyDescent="0.35">
      <c r="A70" s="31"/>
      <c r="B70" s="31"/>
      <c r="C70" s="31"/>
      <c r="D70" s="31"/>
      <c r="E70" s="31"/>
    </row>
    <row r="71" spans="1:19" x14ac:dyDescent="0.35">
      <c r="A71" s="33"/>
      <c r="C71" s="33"/>
      <c r="D71" s="33"/>
      <c r="E71" s="33"/>
      <c r="F71" s="33"/>
    </row>
    <row r="72" spans="1:19" x14ac:dyDescent="0.35">
      <c r="A72" s="34"/>
      <c r="B72" s="35"/>
      <c r="C72" s="36"/>
      <c r="D72" s="36"/>
      <c r="E72" s="36"/>
      <c r="F72" s="37"/>
    </row>
    <row r="73" spans="1:19" x14ac:dyDescent="0.35">
      <c r="A73" s="34"/>
      <c r="B73" s="38"/>
      <c r="C73" s="36"/>
      <c r="D73" s="36"/>
      <c r="E73" s="36"/>
      <c r="F73" s="37"/>
      <c r="G73" s="33"/>
    </row>
    <row r="74" spans="1:19" x14ac:dyDescent="0.35">
      <c r="A74" s="34"/>
      <c r="B74" s="40"/>
      <c r="C74" s="36"/>
      <c r="D74" s="36"/>
      <c r="E74" s="36"/>
      <c r="F74" s="37"/>
    </row>
    <row r="75" spans="1:19" x14ac:dyDescent="0.35">
      <c r="A75" s="34"/>
      <c r="B75" s="38"/>
      <c r="C75" s="36"/>
      <c r="D75" s="36"/>
      <c r="E75" s="36"/>
      <c r="F75" s="37"/>
    </row>
    <row r="76" spans="1:19" x14ac:dyDescent="0.35">
      <c r="A76" s="34"/>
      <c r="B76" s="35"/>
      <c r="C76" s="36"/>
      <c r="D76" s="36"/>
      <c r="E76" s="36"/>
      <c r="F76" s="37"/>
      <c r="G76" s="33"/>
    </row>
    <row r="77" spans="1:19" x14ac:dyDescent="0.35">
      <c r="A77" s="34"/>
      <c r="B77" s="38"/>
      <c r="C77" s="36"/>
      <c r="D77" s="36"/>
      <c r="E77" s="36"/>
      <c r="F77" s="37"/>
    </row>
    <row r="78" spans="1:19" x14ac:dyDescent="0.35">
      <c r="A78" s="34"/>
      <c r="B78" s="35"/>
      <c r="C78" s="36"/>
      <c r="D78" s="36"/>
      <c r="E78" s="36"/>
      <c r="F78" s="37"/>
    </row>
    <row r="79" spans="1:19" x14ac:dyDescent="0.35">
      <c r="A79" s="34"/>
      <c r="B79" s="38"/>
      <c r="C79" s="36"/>
      <c r="D79" s="36"/>
      <c r="E79" s="36"/>
      <c r="F79" s="37"/>
    </row>
    <row r="80" spans="1:19" x14ac:dyDescent="0.35">
      <c r="A80" s="34"/>
      <c r="B80" s="33"/>
      <c r="C80" s="36"/>
      <c r="D80" s="36"/>
      <c r="E80" s="36"/>
      <c r="F80" s="37"/>
    </row>
    <row r="81" spans="1:18" x14ac:dyDescent="0.35">
      <c r="A81" s="34"/>
      <c r="B81" s="38"/>
      <c r="C81" s="36"/>
      <c r="D81" s="36"/>
      <c r="E81" s="36"/>
      <c r="F81" s="37"/>
    </row>
    <row r="82" spans="1:18" x14ac:dyDescent="0.35">
      <c r="A82" s="34"/>
      <c r="B82" s="51"/>
      <c r="C82" s="43"/>
      <c r="D82" s="43"/>
      <c r="E82" s="43"/>
      <c r="F82" s="37"/>
    </row>
    <row r="83" spans="1:18" x14ac:dyDescent="0.35">
      <c r="A83" s="34"/>
      <c r="B83" s="33"/>
      <c r="C83" s="43"/>
      <c r="D83" s="43"/>
      <c r="E83" s="43"/>
      <c r="F83" s="37"/>
      <c r="H83" s="53"/>
      <c r="I83" s="53"/>
      <c r="J83" s="54"/>
      <c r="K83" s="54"/>
      <c r="L83" s="53"/>
      <c r="M83" s="53"/>
      <c r="N83" s="53"/>
      <c r="O83" s="53"/>
      <c r="P83" s="54"/>
      <c r="Q83" s="53"/>
      <c r="R83" s="53"/>
    </row>
    <row r="84" spans="1:18" x14ac:dyDescent="0.35">
      <c r="A84" s="34"/>
      <c r="B84" s="51"/>
      <c r="C84" s="43"/>
      <c r="D84" s="43"/>
      <c r="E84" s="43"/>
      <c r="F84" s="37"/>
      <c r="H84" s="53"/>
      <c r="I84" s="53"/>
      <c r="J84" s="54"/>
      <c r="K84" s="54"/>
      <c r="L84" s="55"/>
      <c r="M84" s="53"/>
      <c r="N84" s="56"/>
      <c r="O84" s="53"/>
      <c r="P84" s="54"/>
      <c r="Q84" s="53"/>
      <c r="R84" s="53"/>
    </row>
    <row r="85" spans="1:18" x14ac:dyDescent="0.35">
      <c r="A85" s="34"/>
      <c r="B85" s="33"/>
      <c r="C85" s="43"/>
      <c r="D85" s="43"/>
      <c r="E85" s="43"/>
      <c r="F85" s="37"/>
      <c r="H85" s="53"/>
      <c r="I85" s="53"/>
      <c r="J85" s="54"/>
      <c r="K85" s="54"/>
      <c r="L85" s="55"/>
      <c r="M85" s="53"/>
      <c r="N85" s="56"/>
      <c r="O85" s="53"/>
      <c r="P85" s="54"/>
      <c r="Q85" s="53"/>
      <c r="R85" s="53"/>
    </row>
    <row r="86" spans="1:18" x14ac:dyDescent="0.35">
      <c r="A86" s="34"/>
      <c r="B86" s="51"/>
      <c r="C86" s="43"/>
      <c r="D86" s="43"/>
      <c r="E86" s="43"/>
      <c r="F86" s="37"/>
      <c r="H86" s="53"/>
      <c r="I86" s="53"/>
      <c r="J86" s="54"/>
      <c r="K86" s="54"/>
      <c r="L86" s="55"/>
      <c r="M86" s="53"/>
      <c r="N86" s="57"/>
      <c r="O86" s="53"/>
      <c r="P86" s="54"/>
      <c r="Q86" s="53"/>
      <c r="R86" s="53"/>
    </row>
    <row r="87" spans="1:18" x14ac:dyDescent="0.35">
      <c r="A87" s="34"/>
      <c r="B87" s="33"/>
      <c r="C87" s="43"/>
      <c r="D87" s="43"/>
      <c r="E87" s="43"/>
      <c r="F87" s="37"/>
      <c r="H87" s="53"/>
      <c r="I87" s="53"/>
      <c r="J87" s="54"/>
      <c r="K87" s="54"/>
      <c r="L87" s="53"/>
      <c r="M87" s="53"/>
      <c r="N87" s="53"/>
      <c r="O87" s="53"/>
      <c r="P87" s="54"/>
      <c r="Q87" s="53"/>
      <c r="R87" s="53"/>
    </row>
    <row r="88" spans="1:18" x14ac:dyDescent="0.35">
      <c r="A88" s="34"/>
      <c r="B88" s="51"/>
      <c r="C88" s="43"/>
      <c r="D88" s="43"/>
      <c r="E88" s="43"/>
      <c r="F88" s="37"/>
    </row>
    <row r="89" spans="1:18" x14ac:dyDescent="0.35">
      <c r="A89" s="34"/>
      <c r="B89" s="33"/>
      <c r="C89" s="43"/>
      <c r="D89" s="43"/>
      <c r="E89" s="43"/>
      <c r="F89" s="37"/>
    </row>
    <row r="90" spans="1:18" x14ac:dyDescent="0.35">
      <c r="A90" s="34"/>
      <c r="B90" s="51"/>
      <c r="C90" s="43"/>
      <c r="D90" s="43"/>
      <c r="E90" s="43"/>
      <c r="F90" s="37"/>
    </row>
    <row r="91" spans="1:18" x14ac:dyDescent="0.35">
      <c r="A91" s="34"/>
      <c r="B91" s="33"/>
      <c r="C91" s="43"/>
      <c r="D91" s="43"/>
      <c r="E91" s="43"/>
      <c r="F91" s="37"/>
    </row>
    <row r="92" spans="1:18" x14ac:dyDescent="0.35">
      <c r="F92" s="58"/>
    </row>
    <row r="93" spans="1:18" x14ac:dyDescent="0.35">
      <c r="C93" s="43"/>
      <c r="D93" s="43"/>
      <c r="E93" s="43"/>
      <c r="F93" s="58"/>
    </row>
  </sheetData>
  <mergeCells count="35">
    <mergeCell ref="N42:T44"/>
    <mergeCell ref="G12:H12"/>
    <mergeCell ref="G13:H13"/>
    <mergeCell ref="G14:H14"/>
    <mergeCell ref="G15:H15"/>
    <mergeCell ref="G16:H16"/>
    <mergeCell ref="M14:N14"/>
    <mergeCell ref="M15:N15"/>
    <mergeCell ref="M16:N16"/>
    <mergeCell ref="A1:P1"/>
    <mergeCell ref="F7:F16"/>
    <mergeCell ref="L7:L16"/>
    <mergeCell ref="I8:K8"/>
    <mergeCell ref="J9:J10"/>
    <mergeCell ref="G9:H10"/>
    <mergeCell ref="G11:H11"/>
    <mergeCell ref="K9:K11"/>
    <mergeCell ref="I9:I11"/>
    <mergeCell ref="O9:O11"/>
    <mergeCell ref="O8:Q8"/>
    <mergeCell ref="M12:N12"/>
    <mergeCell ref="M13:N13"/>
    <mergeCell ref="M11:N11"/>
    <mergeCell ref="M9:N10"/>
    <mergeCell ref="G7:K7"/>
    <mergeCell ref="M7:Q7"/>
    <mergeCell ref="Q9:Q11"/>
    <mergeCell ref="P9:P10"/>
    <mergeCell ref="A5:P5"/>
    <mergeCell ref="C9:C11"/>
    <mergeCell ref="E9:E11"/>
    <mergeCell ref="A7:E8"/>
    <mergeCell ref="A9:B10"/>
    <mergeCell ref="D9:D10"/>
    <mergeCell ref="A11:B11"/>
  </mergeCells>
  <pageMargins left="0.7" right="0.7" top="0.75" bottom="0.75" header="0.3" footer="0.3"/>
  <pageSetup paperSize="9" scale="68" orientation="landscape" verticalDpi="0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F134-CF67-4011-8587-BC5020E11199}">
  <dimension ref="A1"/>
  <sheetViews>
    <sheetView showGridLines="0" topLeftCell="A22" zoomScale="80" zoomScaleNormal="80" workbookViewId="0">
      <selection activeCell="B2" sqref="B2"/>
    </sheetView>
  </sheetViews>
  <sheetFormatPr baseColWidth="10" defaultRowHeight="14.5" x14ac:dyDescent="0.35"/>
  <cols>
    <col min="1" max="1" width="2.08984375" customWidth="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813429-90F6-466E-A658-89AB6CE71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B40E8F-AFFA-4FCE-A4FC-F32C6F8250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847A61-04B5-418E-AEE4-5FAFF1DC7078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CALCULO LIM.SAL</vt:lpstr>
      <vt:lpstr>COMPROBACION MINIST</vt:lpstr>
      <vt:lpstr>EQUIV CONV COLECT</vt:lpstr>
      <vt:lpstr>'COMPROBACION MINIST'!Área_de_impresión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dcterms:created xsi:type="dcterms:W3CDTF">2024-12-13T07:29:56Z</dcterms:created>
  <dcterms:modified xsi:type="dcterms:W3CDTF">2024-12-16T11:07:25Z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